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filterPrivacy="1" codeName="ThisWorkbook"/>
  <xr:revisionPtr revIDLastSave="0" documentId="13_ncr:1_{FC03FC84-369A-498B-8B97-50D85844FD6D}" xr6:coauthVersionLast="47" xr6:coauthVersionMax="47" xr10:uidLastSave="{00000000-0000-0000-0000-000000000000}"/>
  <bookViews>
    <workbookView xWindow="-108" yWindow="-108" windowWidth="23256" windowHeight="12576" tabRatio="867"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xr:uid="{00000000-0006-0000-0200-000002000000}">
      <text>
        <r>
          <rPr>
            <b/>
            <sz val="10"/>
            <color indexed="81"/>
            <rFont val="MS P ゴシック"/>
            <family val="3"/>
            <charset val="128"/>
          </rPr>
          <t>「○」もしくは「×」を選択してください。</t>
        </r>
      </text>
    </comment>
    <comment ref="AL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xr:uid="{00000000-0006-0000-0200-000004000000}">
      <text>
        <r>
          <rPr>
            <b/>
            <sz val="10"/>
            <color indexed="81"/>
            <rFont val="MS P ゴシック"/>
            <family val="3"/>
            <charset val="128"/>
          </rPr>
          <t>加算を取得する前年の１～12月の実績を入力してください</t>
        </r>
      </text>
    </comment>
    <comment ref="AL33" authorId="0" shapeId="0" xr:uid="{00000000-0006-0000-0200-000005000000}">
      <text>
        <r>
          <rPr>
            <b/>
            <sz val="10"/>
            <color indexed="81"/>
            <rFont val="MS P ゴシック"/>
            <family val="3"/>
            <charset val="128"/>
          </rPr>
          <t>加算を取得する前年の１～12月の実績を入力してください</t>
        </r>
      </text>
    </comment>
    <comment ref="AL34" authorId="0" shapeId="0" xr:uid="{00000000-0006-0000-0200-000006000000}">
      <text>
        <r>
          <rPr>
            <b/>
            <sz val="10"/>
            <color indexed="81"/>
            <rFont val="MS P ゴシック"/>
            <family val="3"/>
            <charset val="128"/>
          </rPr>
          <t>加算を取得する前年の１～12月の実績を入力してください</t>
        </r>
      </text>
    </comment>
    <comment ref="AL35" authorId="0" shapeId="0" xr:uid="{00000000-0006-0000-0200-000007000000}">
      <text>
        <r>
          <rPr>
            <b/>
            <sz val="10"/>
            <color indexed="81"/>
            <rFont val="MS P ゴシック"/>
            <family val="3"/>
            <charset val="128"/>
          </rPr>
          <t>加算を取得する前年の１～12月の実績を入力してください</t>
        </r>
      </text>
    </comment>
    <comment ref="AL36" authorId="0" shapeId="0" xr:uid="{00000000-0006-0000-0200-000008000000}">
      <text>
        <r>
          <rPr>
            <b/>
            <sz val="10"/>
            <color indexed="81"/>
            <rFont val="MS P ゴシック"/>
            <family val="3"/>
            <charset val="128"/>
          </rPr>
          <t>加算を取得する前年の１～12月の実績を入力してください</t>
        </r>
      </text>
    </comment>
    <comment ref="AL55" authorId="0"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xr:uid="{00000000-0006-0000-0200-00000A00000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xr:uid="{00000000-0006-0000-0200-00000C000000}">
      <text>
        <r>
          <rPr>
            <sz val="9"/>
            <color indexed="81"/>
            <rFont val="MS P ゴシック"/>
            <family val="3"/>
            <charset val="128"/>
          </rPr>
          <t>ドロップダウンリストから選択できます。</t>
        </r>
      </text>
    </comment>
    <comment ref="AK114"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xr:uid="{00000000-0006-0000-0200-000010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xr:uid="{00000000-0006-0000-0200-000011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<sst xmlns="http://schemas.openxmlformats.org/spreadsheetml/2006/main" count="3057" uniqueCount="531">
  <si>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</si>
  <si>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</si>
  <si>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</si>
  <si>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</si>
  <si>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</si>
  <si>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</si>
  <si>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</si>
  <si>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</si>
  <si>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</si>
  <si>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</si>
  <si>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</si>
  <si>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</si>
  <si>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</si>
  <si>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</si>
  <si>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</si>
  <si>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</si>
  <si>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</si>
  <si>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</si>
  <si>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</si>
  <si>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</si>
  <si>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</si>
  <si>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</si>
  <si>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</si>
  <si>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</si>
  <si>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</si>
  <si>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</si>
  <si>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</si>
  <si>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</si>
  <si>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</si>
  <si>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</si>
  <si>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</si>
  <si>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</si>
  <si>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</si>
  <si>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</si>
  <si>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</si>
  <si>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</si>
  <si>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</si>
  <si>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</si>
  <si>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</si>
  <si>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</si>
  <si>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</si>
  <si>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</si>
  <si>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</si>
  <si>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</si>
  <si>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</si>
  <si>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</si>
  <si>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</si>
  <si>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</si>
  <si>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</si>
  <si>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</si>
  <si>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</si>
  <si>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</si>
  <si>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</si>
  <si>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</si>
  <si>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</si>
  <si>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</si>
  <si>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</si>
  <si>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</si>
  <si>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</si>
  <si>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</si>
  <si>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</si>
  <si>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</si>
  <si>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</si>
  <si>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</si>
  <si>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</si>
  <si>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</si>
  <si>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</si>
  <si>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</si>
  <si>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</si>
  <si>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</si>
  <si>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</si>
  <si>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</si>
  <si>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</si>
  <si>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</si>
  <si>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</si>
  <si>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</si>
  <si>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</si>
  <si>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</si>
  <si>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</si>
  <si>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</si>
  <si>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</si>
  <si>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</si>
  <si>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</si>
  <si>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</si>
  <si>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</si>
  <si>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</si>
  <si>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</si>
  <si>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</si>
  <si>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</si>
  <si>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</si>
  <si>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</si>
  <si>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</si>
  <si>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</si>
  <si>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</si>
  <si>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</si>
  <si>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</si>
  <si>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</si>
  <si>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</si>
  <si>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</si>
  <si>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</si>
  <si>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</si>
  <si>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</si>
  <si>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</si>
  <si>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</si>
  <si>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</si>
  <si>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</si>
  <si>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</si>
  <si>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</si>
  <si>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</si>
  <si>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</si>
  <si>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</si>
  <si>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</si>
  <si>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</si>
  <si>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</si>
  <si>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</si>
  <si>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</si>
  <si>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</si>
  <si>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</si>
  <si>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</si>
  <si>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</si>
  <si>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</si>
  <si>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</si>
  <si>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</si>
  <si>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</si>
  <si>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</si>
  <si>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</si>
  <si>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</si>
  <si>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</si>
  <si>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</si>
  <si>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</si>
  <si>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</si>
  <si>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</si>
  <si>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</si>
  <si>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</si>
  <si>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</si>
  <si>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</si>
  <si>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</si>
  <si>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</si>
  <si>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</si>
  <si>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</si>
  <si>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</si>
  <si>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</si>
  <si>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</si>
  <si>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</si>
  <si>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</si>
  <si>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</si>
  <si>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</si>
  <si>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</si>
  <si>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</si>
  <si>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</si>
  <si>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</si>
  <si>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</si>
  <si>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</si>
  <si>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</si>
  <si>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</si>
  <si>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</si>
  <si>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</si>
  <si>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</si>
  <si>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</si>
  <si>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</si>
  <si>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</si>
  <si>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</si>
  <si>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</si>
  <si>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</si>
  <si>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</si>
  <si>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</si>
  <si>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</si>
  <si>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</si>
  <si>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</si>
  <si>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</si>
  <si>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</si>
  <si>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</si>
  <si>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</si>
  <si>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</si>
  <si>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</si>
  <si>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</si>
  <si>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</si>
  <si>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</si>
  <si>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</si>
  <si>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</si>
  <si>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</si>
  <si>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</si>
  <si>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</si>
  <si>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</si>
  <si>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</si>
  <si>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</si>
  <si>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</si>
  <si>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</si>
  <si>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</si>
  <si>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</si>
  <si>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</si>
  <si>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</si>
  <si>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</si>
  <si>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</si>
  <si>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</si>
  <si>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</si>
  <si>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</si>
  <si>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</si>
  <si>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</si>
  <si>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</si>
  <si>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</si>
  <si>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</si>
  <si>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</si>
  <si>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</si>
  <si>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</si>
  <si>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</si>
  <si>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</si>
  <si>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</si>
  <si>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</si>
  <si>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</si>
  <si>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</si>
  <si>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</si>
  <si>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</si>
  <si>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</si>
  <si>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</si>
  <si>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</si>
  <si>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</si>
  <si>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</si>
  <si>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</si>
  <si>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</si>
  <si>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</si>
  <si>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</si>
  <si>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</si>
  <si>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</si>
  <si>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</si>
  <si>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</si>
  <si>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</si>
  <si>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</si>
  <si>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</si>
  <si>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</si>
  <si>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</si>
  <si>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</si>
  <si>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</si>
  <si>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</si>
  <si>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</si>
  <si>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</si>
  <si>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</si>
  <si>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</si>
  <si>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</si>
  <si>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</si>
  <si>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</si>
  <si>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</si>
  <si>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</si>
  <si>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</si>
  <si>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</si>
  <si>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</si>
  <si>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</si>
  <si>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</si>
  <si>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</si>
  <si>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</si>
  <si>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</si>
  <si>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</si>
  <si>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</si>
  <si>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</si>
  <si>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</si>
  <si>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</si>
  <si>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</si>
  <si>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</si>
  <si>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</si>
  <si>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</si>
  <si>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</si>
  <si>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</si>
  <si>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</si>
  <si>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</si>
  <si>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</si>
  <si>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</si>
  <si>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</si>
  <si>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</si>
  <si>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</si>
  <si>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</si>
  <si>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</si>
  <si>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</si>
  <si>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</si>
  <si>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</si>
  <si>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</si>
  <si>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</si>
  <si>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</si>
  <si>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</si>
  <si>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</si>
  <si>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</si>
  <si>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</si>
  <si>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</si>
  <si>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</si>
  <si>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</si>
  <si>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</si>
  <si>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</si>
  <si>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</si>
  <si>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</si>
  <si>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</si>
  <si>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</si>
  <si>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</si>
  <si>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</si>
  <si>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</si>
  <si>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</si>
  <si>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</si>
  <si>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</si>
  <si>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</si>
  <si>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</si>
  <si>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</si>
  <si>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</si>
  <si>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</si>
  <si>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</si>
  <si>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</si>
  <si>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</si>
  <si>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</si>
  <si>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</si>
  <si>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</si>
  <si>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</si>
  <si>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</si>
  <si>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</si>
  <si>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</si>
  <si>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</si>
  <si>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</si>
  <si>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</si>
  <si>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</si>
  <si>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</si>
  <si>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</si>
  <si>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</si>
  <si>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</si>
  <si>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</si>
  <si>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</si>
  <si>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</si>
  <si>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</si>
  <si>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</si>
  <si>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</si>
  <si>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</si>
  <si>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</si>
  <si>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</si>
  <si>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</si>
  <si>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</si>
  <si>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</si>
  <si>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</si>
  <si>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</si>
  <si>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</si>
  <si>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</si>
  <si>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</si>
  <si>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</si>
  <si>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</si>
  <si>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</si>
  <si>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</si>
  <si>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</si>
  <si>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</si>
  <si>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</si>
  <si>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</si>
  <si>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</si>
  <si>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</si>
  <si>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</si>
  <si>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</si>
  <si>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</si>
  <si>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</si>
  <si>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</si>
  <si>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</si>
  <si>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</si>
  <si>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</si>
  <si>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</si>
  <si>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</si>
  <si>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</si>
  <si>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</si>
  <si>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</si>
  <si>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</si>
  <si>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</si>
  <si>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</si>
  <si>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</si>
  <si>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</si>
  <si>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</si>
  <si>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</si>
  <si>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</si>
  <si>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</si>
  <si>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</si>
  <si>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</si>
  <si>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</si>
  <si>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</si>
  <si>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</si>
  <si>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</si>
  <si>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</si>
  <si>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</si>
  <si>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</si>
  <si>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</si>
  <si>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</si>
  <si>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</si>
  <si>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</si>
  <si>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</si>
  <si>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</si>
  <si>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</si>
  <si>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</si>
  <si>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</si>
  <si>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</si>
  <si>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</si>
  <si>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</si>
  <si>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</si>
  <si>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</si>
  <si>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</si>
  <si>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</si>
  <si>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</si>
  <si>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</si>
  <si>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</si>
  <si>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</si>
  <si>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</si>
  <si>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</si>
  <si>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</si>
  <si>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</si>
  <si>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</si>
  <si>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</si>
  <si>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</si>
  <si>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</si>
  <si>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</si>
  <si>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</si>
  <si>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</si>
  <si>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</si>
  <si>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</si>
  <si>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</si>
  <si>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</si>
  <si>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</si>
  <si>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</si>
  <si>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</si>
  <si>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</si>
  <si>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</si>
  <si>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</si>
  <si>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</si>
  <si>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</si>
  <si>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</si>
  <si>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</si>
  <si>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</si>
  <si>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</si>
  <si>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</si>
  <si>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</si>
  <si>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</si>
  <si>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</si>
  <si>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</si>
  <si>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</si>
  <si>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</si>
  <si>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</si>
  <si>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</si>
  <si>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</si>
  <si>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</si>
  <si>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</si>
  <si>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</si>
  <si>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</si>
  <si>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</si>
  <si>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</si>
  <si>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</si>
  <si>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</si>
  <si>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</si>
  <si>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</si>
  <si>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</si>
  <si>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</si>
  <si>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</si>
  <si>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</si>
  <si>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</si>
  <si>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</si>
  <si>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</si>
  <si>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</si>
  <si>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</si>
  <si>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</si>
  <si>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</si>
  <si>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</si>
  <si>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</si>
  <si>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</si>
  <si>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</si>
  <si>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</si>
  <si>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</si>
  <si>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</si>
  <si>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</si>
  <si>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</si>
  <si>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</si>
  <si>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</si>
  <si>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</si>
  <si>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</si>
  <si>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</si>
  <si>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</si>
  <si>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</si>
  <si>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</si>
  <si>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</si>
  <si>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</si>
  <si>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</si>
  <si>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</si>
  <si>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</si>
  <si>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</si>
  <si>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</si>
  <si>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</si>
  <si>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</si>
  <si>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</si>
  <si>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</si>
  <si>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</si>
  <si>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</si>
  <si>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</si>
  <si>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</si>
  <si>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</si>
  <si>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</si>
  <si>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</si>
  <si>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</si>
  <si>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</si>
  <si>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</si>
  <si>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</si>
  <si>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</si>
  <si>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</si>
  <si>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</si>
  <si>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</si>
  <si>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</si>
  <si>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</si>
  <si>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</si>
  <si>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</si>
  <si>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</si>
  <si>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</si>
  <si>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</si>
  <si>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</si>
  <si>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</si>
  <si>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</si>
  <si>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</si>
  <si>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</si>
  <si>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</si>
  <si>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</si>
  <si>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</si>
  <si>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</si>
  <si>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</si>
  <si>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</si>
  <si>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</si>
  <si>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</si>
  <si>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</si>
  <si>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</si>
  <si>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</si>
  <si>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</si>
  <si>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</si>
  <si>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</si>
  <si>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</si>
  <si>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</si>
  <si>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</si>
  <si>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</si>
  <si>
    <r>
      <rPr>
        <b/>
        <sz val="7"/>
        <color theme="1"/>
        <rFont val="ＭＳ Ｐ明朝"/>
        <family val="1"/>
        <charset val="128"/>
      </rP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</si>
  <si>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rPr>
        <b/>
        <sz val="7"/>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</si>
  <si>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rPr>
        <b/>
        <sz val="7"/>
        <color theme="1"/>
        <rFont val="ＭＳ Ｐ明朝"/>
        <family val="1"/>
        <charset val="128"/>
      </rP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</si>
</sst>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
      <b/>
      <sz val="7"/>
      <color theme="1"/>
      <name val="ＭＳ Ｐ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6" fillId="0" borderId="0" xfId="0" applyFont="1" applyFill="1" applyBorder="1" applyAlignment="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95" fillId="26" borderId="16" xfId="0" applyFont="1" applyFill="1" applyBorder="1" applyAlignment="1">
      <alignment horizontal="center" vertical="center"/>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200775"/>
          <a:ext cx="8746944" cy="177899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80222" y="48128997"/>
              <a:ext cx="173106" cy="199942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206</xdr:row>
          <xdr:rowOff>45720</xdr:rowOff>
        </xdr:from>
        <xdr:to>
          <xdr:col>5</xdr:col>
          <xdr:colOff>22860</xdr:colOff>
          <xdr:row>206</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207</xdr:row>
          <xdr:rowOff>38100</xdr:rowOff>
        </xdr:from>
        <xdr:to>
          <xdr:col>5</xdr:col>
          <xdr:colOff>22860</xdr:colOff>
          <xdr:row>207</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207</xdr:row>
          <xdr:rowOff>175260</xdr:rowOff>
        </xdr:from>
        <xdr:to>
          <xdr:col>5</xdr:col>
          <xdr:colOff>0</xdr:colOff>
          <xdr:row>209</xdr:row>
          <xdr:rowOff>30480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80222" y="51550957"/>
              <a:ext cx="173106"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206</xdr:row>
          <xdr:rowOff>30480</xdr:rowOff>
        </xdr:from>
        <xdr:to>
          <xdr:col>19</xdr:col>
          <xdr:colOff>30480</xdr:colOff>
          <xdr:row>206</xdr:row>
          <xdr:rowOff>175260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22860</xdr:colOff>
          <xdr:row>215</xdr:row>
          <xdr:rowOff>22860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22860</xdr:colOff>
          <xdr:row>216</xdr:row>
          <xdr:rowOff>22860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219</xdr:row>
          <xdr:rowOff>304800</xdr:rowOff>
        </xdr:from>
        <xdr:to>
          <xdr:col>2</xdr:col>
          <xdr:colOff>30480</xdr:colOff>
          <xdr:row>221</xdr:row>
          <xdr:rowOff>7620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30480</xdr:colOff>
          <xdr:row>108</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220980</xdr:rowOff>
        </xdr:from>
        <xdr:to>
          <xdr:col>5</xdr:col>
          <xdr:colOff>30480</xdr:colOff>
          <xdr:row>107</xdr:row>
          <xdr:rowOff>30480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105</xdr:row>
          <xdr:rowOff>220980</xdr:rowOff>
        </xdr:from>
        <xdr:to>
          <xdr:col>9</xdr:col>
          <xdr:colOff>30480</xdr:colOff>
          <xdr:row>107</xdr:row>
          <xdr:rowOff>30480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105</xdr:row>
          <xdr:rowOff>220980</xdr:rowOff>
        </xdr:from>
        <xdr:to>
          <xdr:col>15</xdr:col>
          <xdr:colOff>30480</xdr:colOff>
          <xdr:row>107</xdr:row>
          <xdr:rowOff>30480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105</xdr:row>
          <xdr:rowOff>220980</xdr:rowOff>
        </xdr:from>
        <xdr:to>
          <xdr:col>22</xdr:col>
          <xdr:colOff>30480</xdr:colOff>
          <xdr:row>107</xdr:row>
          <xdr:rowOff>30480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175260</xdr:colOff>
          <xdr:row>105</xdr:row>
          <xdr:rowOff>220980</xdr:rowOff>
        </xdr:from>
        <xdr:to>
          <xdr:col>26</xdr:col>
          <xdr:colOff>30480</xdr:colOff>
          <xdr:row>107</xdr:row>
          <xdr:rowOff>30480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108</xdr:row>
          <xdr:rowOff>0</xdr:rowOff>
        </xdr:from>
        <xdr:to>
          <xdr:col>11</xdr:col>
          <xdr:colOff>38100</xdr:colOff>
          <xdr:row>108</xdr:row>
          <xdr:rowOff>220980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108</xdr:row>
          <xdr:rowOff>0</xdr:rowOff>
        </xdr:from>
        <xdr:to>
          <xdr:col>18</xdr:col>
          <xdr:colOff>22860</xdr:colOff>
          <xdr:row>108</xdr:row>
          <xdr:rowOff>220980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112</xdr:row>
          <xdr:rowOff>0</xdr:rowOff>
        </xdr:from>
        <xdr:to>
          <xdr:col>22</xdr:col>
          <xdr:colOff>38100</xdr:colOff>
          <xdr:row>112</xdr:row>
          <xdr:rowOff>220980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112</xdr:row>
          <xdr:rowOff>0</xdr:rowOff>
        </xdr:from>
        <xdr:to>
          <xdr:col>26</xdr:col>
          <xdr:colOff>38100</xdr:colOff>
          <xdr:row>112</xdr:row>
          <xdr:rowOff>220980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175260</xdr:rowOff>
        </xdr:from>
        <xdr:to>
          <xdr:col>5</xdr:col>
          <xdr:colOff>30480</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118</xdr:row>
          <xdr:rowOff>327660</xdr:rowOff>
        </xdr:from>
        <xdr:to>
          <xdr:col>9</xdr:col>
          <xdr:colOff>30480</xdr:colOff>
          <xdr:row>120</xdr:row>
          <xdr:rowOff>45720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118</xdr:row>
          <xdr:rowOff>327660</xdr:rowOff>
        </xdr:from>
        <xdr:to>
          <xdr:col>15</xdr:col>
          <xdr:colOff>30480</xdr:colOff>
          <xdr:row>120</xdr:row>
          <xdr:rowOff>45720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120</xdr:row>
          <xdr:rowOff>175260</xdr:rowOff>
        </xdr:from>
        <xdr:to>
          <xdr:col>11</xdr:col>
          <xdr:colOff>38100</xdr:colOff>
          <xdr:row>122</xdr:row>
          <xdr:rowOff>30480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120</xdr:row>
          <xdr:rowOff>175260</xdr:rowOff>
        </xdr:from>
        <xdr:to>
          <xdr:col>18</xdr:col>
          <xdr:colOff>30480</xdr:colOff>
          <xdr:row>122</xdr:row>
          <xdr:rowOff>30480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124</xdr:row>
          <xdr:rowOff>144780</xdr:rowOff>
        </xdr:from>
        <xdr:to>
          <xdr:col>21</xdr:col>
          <xdr:colOff>30480</xdr:colOff>
          <xdr:row>126</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124</xdr:row>
          <xdr:rowOff>144780</xdr:rowOff>
        </xdr:from>
        <xdr:to>
          <xdr:col>25</xdr:col>
          <xdr:colOff>30480</xdr:colOff>
          <xdr:row>126</xdr:row>
          <xdr:rowOff>30480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118</xdr:row>
          <xdr:rowOff>327660</xdr:rowOff>
        </xdr:from>
        <xdr:to>
          <xdr:col>5</xdr:col>
          <xdr:colOff>22860</xdr:colOff>
          <xdr:row>120</xdr:row>
          <xdr:rowOff>45720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147</xdr:row>
          <xdr:rowOff>60960</xdr:rowOff>
        </xdr:from>
        <xdr:to>
          <xdr:col>29</xdr:col>
          <xdr:colOff>0</xdr:colOff>
          <xdr:row>149</xdr:row>
          <xdr:rowOff>30480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165</xdr:row>
          <xdr:rowOff>327660</xdr:rowOff>
        </xdr:from>
        <xdr:to>
          <xdr:col>11</xdr:col>
          <xdr:colOff>0</xdr:colOff>
          <xdr:row>167</xdr:row>
          <xdr:rowOff>30480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167</xdr:row>
          <xdr:rowOff>83820</xdr:rowOff>
        </xdr:from>
        <xdr:to>
          <xdr:col>11</xdr:col>
          <xdr:colOff>0</xdr:colOff>
          <xdr:row>167</xdr:row>
          <xdr:rowOff>365760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168</xdr:row>
          <xdr:rowOff>30480</xdr:rowOff>
        </xdr:from>
        <xdr:to>
          <xdr:col>11</xdr:col>
          <xdr:colOff>22860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147</xdr:row>
          <xdr:rowOff>60960</xdr:rowOff>
        </xdr:from>
        <xdr:to>
          <xdr:col>33</xdr:col>
          <xdr:colOff>0</xdr:colOff>
          <xdr:row>149</xdr:row>
          <xdr:rowOff>30480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153</xdr:row>
          <xdr:rowOff>83820</xdr:rowOff>
        </xdr:from>
        <xdr:to>
          <xdr:col>29</xdr:col>
          <xdr:colOff>0</xdr:colOff>
          <xdr:row>155</xdr:row>
          <xdr:rowOff>45720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153</xdr:row>
          <xdr:rowOff>83820</xdr:rowOff>
        </xdr:from>
        <xdr:to>
          <xdr:col>32</xdr:col>
          <xdr:colOff>182880</xdr:colOff>
          <xdr:row>155</xdr:row>
          <xdr:rowOff>45720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158</xdr:row>
          <xdr:rowOff>160020</xdr:rowOff>
        </xdr:from>
        <xdr:to>
          <xdr:col>11</xdr:col>
          <xdr:colOff>7620</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160</xdr:row>
          <xdr:rowOff>220980</xdr:rowOff>
        </xdr:from>
        <xdr:to>
          <xdr:col>11</xdr:col>
          <xdr:colOff>0</xdr:colOff>
          <xdr:row>160</xdr:row>
          <xdr:rowOff>556260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160020</xdr:colOff>
          <xdr:row>164</xdr:row>
          <xdr:rowOff>0</xdr:rowOff>
        </xdr:from>
        <xdr:to>
          <xdr:col>29</xdr:col>
          <xdr:colOff>0</xdr:colOff>
          <xdr:row>165</xdr:row>
          <xdr:rowOff>22860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164</xdr:row>
          <xdr:rowOff>0</xdr:rowOff>
        </xdr:from>
        <xdr:to>
          <xdr:col>33</xdr:col>
          <xdr:colOff>0</xdr:colOff>
          <xdr:row>165</xdr:row>
          <xdr:rowOff>22860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80222" y="51166643"/>
              <a:ext cx="173106" cy="46382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207</xdr:row>
          <xdr:rowOff>30480</xdr:rowOff>
        </xdr:from>
        <xdr:to>
          <xdr:col>19</xdr:col>
          <xdr:colOff>30480</xdr:colOff>
          <xdr:row>207</xdr:row>
          <xdr:rowOff>175260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208</xdr:row>
          <xdr:rowOff>22860</xdr:rowOff>
        </xdr:from>
        <xdr:to>
          <xdr:col>22</xdr:col>
          <xdr:colOff>30480</xdr:colOff>
          <xdr:row>208</xdr:row>
          <xdr:rowOff>160020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22860</xdr:rowOff>
        </xdr:from>
        <xdr:to>
          <xdr:col>27</xdr:col>
          <xdr:colOff>45720</xdr:colOff>
          <xdr:row>209</xdr:row>
          <xdr:rowOff>160020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7620</xdr:rowOff>
        </xdr:from>
        <xdr:to>
          <xdr:col>11</xdr:col>
          <xdr:colOff>30480</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68</xdr:row>
          <xdr:rowOff>7620</xdr:rowOff>
        </xdr:from>
        <xdr:to>
          <xdr:col>11</xdr:col>
          <xdr:colOff>22860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70</xdr:row>
          <xdr:rowOff>7620</xdr:rowOff>
        </xdr:from>
        <xdr:to>
          <xdr:col>11</xdr:col>
          <xdr:colOff>22860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72</xdr:row>
          <xdr:rowOff>7620</xdr:rowOff>
        </xdr:from>
        <xdr:to>
          <xdr:col>11</xdr:col>
          <xdr:colOff>22860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45720</xdr:rowOff>
        </xdr:from>
        <xdr:to>
          <xdr:col>2</xdr:col>
          <xdr:colOff>22860</xdr:colOff>
          <xdr:row>218</xdr:row>
          <xdr:rowOff>274320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6646241" y="553140"/>
          <a:ext cx="6278356" cy="1386648"/>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30480</xdr:colOff>
          <xdr:row>77</xdr:row>
          <xdr:rowOff>60960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220980</xdr:rowOff>
        </xdr:from>
        <xdr:to>
          <xdr:col>3</xdr:col>
          <xdr:colOff>30480</xdr:colOff>
          <xdr:row>78</xdr:row>
          <xdr:rowOff>45720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22860</xdr:rowOff>
        </xdr:from>
        <xdr:to>
          <xdr:col>3</xdr:col>
          <xdr:colOff>30480</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30480</xdr:colOff>
          <xdr:row>79</xdr:row>
          <xdr:rowOff>220980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22860</xdr:colOff>
          <xdr:row>218</xdr:row>
          <xdr:rowOff>22860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22860</xdr:colOff>
          <xdr:row>218</xdr:row>
          <xdr:rowOff>22860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182880</xdr:colOff>
          <xdr:row>179</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182880</xdr:colOff>
          <xdr:row>180</xdr:row>
          <xdr:rowOff>7620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182880</xdr:colOff>
          <xdr:row>181</xdr:row>
          <xdr:rowOff>7620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182880</xdr:colOff>
          <xdr:row>182</xdr:row>
          <xdr:rowOff>7620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182880</xdr:colOff>
          <xdr:row>182</xdr:row>
          <xdr:rowOff>182880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182880</xdr:colOff>
          <xdr:row>184</xdr:row>
          <xdr:rowOff>7620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182880</xdr:colOff>
          <xdr:row>185</xdr:row>
          <xdr:rowOff>7620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182880</xdr:colOff>
          <xdr:row>186</xdr:row>
          <xdr:rowOff>7620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182880</xdr:colOff>
          <xdr:row>187</xdr:row>
          <xdr:rowOff>7620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182880</xdr:colOff>
          <xdr:row>187</xdr:row>
          <xdr:rowOff>182880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182880</xdr:colOff>
          <xdr:row>189</xdr:row>
          <xdr:rowOff>7620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182880</xdr:colOff>
          <xdr:row>190</xdr:row>
          <xdr:rowOff>7620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182880</xdr:colOff>
          <xdr:row>190</xdr:row>
          <xdr:rowOff>182880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182880</xdr:colOff>
          <xdr:row>192</xdr:row>
          <xdr:rowOff>7620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182880</xdr:colOff>
          <xdr:row>193</xdr:row>
          <xdr:rowOff>7620</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182880</xdr:colOff>
          <xdr:row>194</xdr:row>
          <xdr:rowOff>7620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182880</xdr:colOff>
          <xdr:row>195</xdr:row>
          <xdr:rowOff>7620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182880</xdr:colOff>
          <xdr:row>195</xdr:row>
          <xdr:rowOff>182880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182880</xdr:colOff>
          <xdr:row>197</xdr:row>
          <xdr:rowOff>7620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182880</xdr:colOff>
          <xdr:row>198</xdr:row>
          <xdr:rowOff>7620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182880</xdr:colOff>
          <xdr:row>199</xdr:row>
          <xdr:rowOff>7620</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182880</xdr:colOff>
          <xdr:row>200</xdr:row>
          <xdr:rowOff>7620</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182880</xdr:colOff>
          <xdr:row>201</xdr:row>
          <xdr:rowOff>7620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182880</xdr:colOff>
          <xdr:row>202</xdr:row>
          <xdr:rowOff>7620</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132</xdr:row>
          <xdr:rowOff>0</xdr:rowOff>
        </xdr:from>
        <xdr:to>
          <xdr:col>18</xdr:col>
          <xdr:colOff>22860</xdr:colOff>
          <xdr:row>132</xdr:row>
          <xdr:rowOff>220980</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251460</xdr:rowOff>
        </xdr:from>
        <xdr:to>
          <xdr:col>5</xdr:col>
          <xdr:colOff>30480</xdr:colOff>
          <xdr:row>132</xdr:row>
          <xdr:rowOff>220980</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2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251460</xdr:rowOff>
        </xdr:from>
        <xdr:to>
          <xdr:col>11</xdr:col>
          <xdr:colOff>45720</xdr:colOff>
          <xdr:row>132</xdr:row>
          <xdr:rowOff>220980</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2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22860</xdr:rowOff>
        </xdr:from>
        <xdr:to>
          <xdr:col>9</xdr:col>
          <xdr:colOff>45720</xdr:colOff>
          <xdr:row>130</xdr:row>
          <xdr:rowOff>236220</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2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22860</xdr:rowOff>
        </xdr:from>
        <xdr:to>
          <xdr:col>9</xdr:col>
          <xdr:colOff>45720</xdr:colOff>
          <xdr:row>129</xdr:row>
          <xdr:rowOff>236220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2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22860</xdr:rowOff>
        </xdr:from>
        <xdr:to>
          <xdr:col>13</xdr:col>
          <xdr:colOff>45720</xdr:colOff>
          <xdr:row>129</xdr:row>
          <xdr:rowOff>236220</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2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22860</xdr:rowOff>
        </xdr:from>
        <xdr:to>
          <xdr:col>20</xdr:col>
          <xdr:colOff>45720</xdr:colOff>
          <xdr:row>129</xdr:row>
          <xdr:rowOff>236220</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2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22860</xdr:rowOff>
        </xdr:from>
        <xdr:to>
          <xdr:col>13</xdr:col>
          <xdr:colOff>45720</xdr:colOff>
          <xdr:row>130</xdr:row>
          <xdr:rowOff>236220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2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22860</xdr:rowOff>
        </xdr:from>
        <xdr:to>
          <xdr:col>20</xdr:col>
          <xdr:colOff>45720</xdr:colOff>
          <xdr:row>130</xdr:row>
          <xdr:rowOff>236220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2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22860</xdr:rowOff>
        </xdr:from>
        <xdr:to>
          <xdr:col>27</xdr:col>
          <xdr:colOff>45720</xdr:colOff>
          <xdr:row>130</xdr:row>
          <xdr:rowOff>236220</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2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116</xdr:row>
          <xdr:rowOff>822960</xdr:rowOff>
        </xdr:from>
        <xdr:to>
          <xdr:col>14</xdr:col>
          <xdr:colOff>38100</xdr:colOff>
          <xdr:row>118</xdr:row>
          <xdr:rowOff>30480</xdr:rowOff>
        </xdr:to>
        <xdr:sp macro="" textlink="">
          <xdr:nvSpPr>
            <xdr:cNvPr id="76096" name="Check Box 320" hidden="1">
              <a:extLst>
                <a:ext uri="{63B3BB69-23CF-44E3-9099-C40C66FF867C}">
                  <a14:compatExt spid="_x0000_s76096"/>
                </a:ext>
                <a:ext uri="{FF2B5EF4-FFF2-40B4-BE49-F238E27FC236}">
                  <a16:creationId xmlns:a16="http://schemas.microsoft.com/office/drawing/2014/main" id="{00000000-0008-0000-0200-00004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116</xdr:row>
          <xdr:rowOff>822960</xdr:rowOff>
        </xdr:from>
        <xdr:to>
          <xdr:col>21</xdr:col>
          <xdr:colOff>38100</xdr:colOff>
          <xdr:row>118</xdr:row>
          <xdr:rowOff>30480</xdr:rowOff>
        </xdr:to>
        <xdr:sp macro="" textlink="">
          <xdr:nvSpPr>
            <xdr:cNvPr id="76097" name="Check Box 321" hidden="1">
              <a:extLst>
                <a:ext uri="{63B3BB69-23CF-44E3-9099-C40C66FF867C}">
                  <a14:compatExt spid="_x0000_s76097"/>
                </a:ext>
                <a:ext uri="{FF2B5EF4-FFF2-40B4-BE49-F238E27FC236}">
                  <a16:creationId xmlns:a16="http://schemas.microsoft.com/office/drawing/2014/main" id="{00000000-0008-0000-0200-00004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116</xdr:row>
          <xdr:rowOff>822960</xdr:rowOff>
        </xdr:from>
        <xdr:to>
          <xdr:col>5</xdr:col>
          <xdr:colOff>22860</xdr:colOff>
          <xdr:row>118</xdr:row>
          <xdr:rowOff>38100</xdr:rowOff>
        </xdr:to>
        <xdr:sp macro="" textlink="">
          <xdr:nvSpPr>
            <xdr:cNvPr id="76098" name="Check Box 322" hidden="1">
              <a:extLst>
                <a:ext uri="{63B3BB69-23CF-44E3-9099-C40C66FF867C}">
                  <a14:compatExt spid="_x0000_s76098"/>
                </a:ext>
                <a:ext uri="{FF2B5EF4-FFF2-40B4-BE49-F238E27FC236}">
                  <a16:creationId xmlns:a16="http://schemas.microsoft.com/office/drawing/2014/main" id="{00000000-0008-0000-0200-00004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AE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AF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B0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B1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B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B3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B4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B5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A0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175260</xdr:colOff>
          <xdr:row>135</xdr:row>
          <xdr:rowOff>144780</xdr:rowOff>
        </xdr:from>
        <xdr:to>
          <xdr:col>21</xdr:col>
          <xdr:colOff>30480</xdr:colOff>
          <xdr:row>137</xdr:row>
          <xdr:rowOff>30480</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135</xdr:row>
          <xdr:rowOff>144780</xdr:rowOff>
        </xdr:from>
        <xdr:to>
          <xdr:col>25</xdr:col>
          <xdr:colOff>30480</xdr:colOff>
          <xdr:row>137</xdr:row>
          <xdr:rowOff>30480</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22860</xdr:colOff>
          <xdr:row>220</xdr:row>
          <xdr:rowOff>22860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22860</xdr:colOff>
          <xdr:row>220</xdr:row>
          <xdr:rowOff>22860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5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87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88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218660</xdr:colOff>
      <xdr:row>9</xdr:row>
      <xdr:rowOff>91099</xdr:rowOff>
    </xdr:from>
    <xdr:to>
      <xdr:col>38</xdr:col>
      <xdr:colOff>614913</xdr:colOff>
      <xdr:row>10</xdr:row>
      <xdr:rowOff>79513</xdr:rowOff>
    </xdr:to>
    <xdr:sp macro="" textlink="">
      <xdr:nvSpPr>
        <xdr:cNvPr id="138" name="正方形/長方形 137">
          <a:extLst>
            <a:ext uri="{FF2B5EF4-FFF2-40B4-BE49-F238E27FC236}">
              <a16:creationId xmlns:a16="http://schemas.microsoft.com/office/drawing/2014/main" id="{00000000-0008-0000-0200-00008A000000}"/>
            </a:ext>
          </a:extLst>
        </xdr:cNvPr>
        <xdr:cNvSpPr/>
      </xdr:nvSpPr>
      <xdr:spPr bwMode="auto">
        <a:xfrm>
          <a:off x="6718851" y="1681360"/>
          <a:ext cx="396253" cy="14744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182880</xdr:colOff>
          <xdr:row>209</xdr:row>
          <xdr:rowOff>152400</xdr:rowOff>
        </xdr:from>
        <xdr:to>
          <xdr:col>33</xdr:col>
          <xdr:colOff>38100</xdr:colOff>
          <xdr:row>211</xdr:row>
          <xdr:rowOff>45720</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5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8B000000}"/>
                </a:ext>
              </a:extLst>
            </xdr:cNvPr>
            <xdr:cNvGrpSpPr>
              <a:grpSpLocks/>
            </xdr:cNvGrpSpPr>
          </xdr:nvGrpSpPr>
          <xdr:grpSpPr bwMode="auto">
            <a:xfrm>
              <a:off x="780222" y="49742035"/>
              <a:ext cx="173106" cy="47045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201</xdr:row>
          <xdr:rowOff>137160</xdr:rowOff>
        </xdr:from>
        <xdr:to>
          <xdr:col>33</xdr:col>
          <xdr:colOff>38100</xdr:colOff>
          <xdr:row>203</xdr:row>
          <xdr:rowOff>45720</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5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8C000000}"/>
                </a:ext>
              </a:extLst>
            </xdr:cNvPr>
            <xdr:cNvGrpSpPr>
              <a:grpSpLocks/>
            </xdr:cNvGrpSpPr>
          </xdr:nvGrpSpPr>
          <xdr:grpSpPr bwMode="auto">
            <a:xfrm>
              <a:off x="780222" y="25609826"/>
              <a:ext cx="173106" cy="55595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112</xdr:row>
          <xdr:rowOff>182880</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5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8E000000}"/>
                </a:ext>
              </a:extLst>
            </xdr:cNvPr>
            <xdr:cNvGrpSpPr>
              <a:grpSpLocks/>
            </xdr:cNvGrpSpPr>
          </xdr:nvGrpSpPr>
          <xdr:grpSpPr bwMode="auto">
            <a:xfrm>
              <a:off x="780222" y="29784261"/>
              <a:ext cx="173106" cy="55595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125</xdr:row>
          <xdr:rowOff>190500</xdr:rowOff>
        </xdr:from>
        <xdr:to>
          <xdr:col>33</xdr:col>
          <xdr:colOff>38100</xdr:colOff>
          <xdr:row>127</xdr:row>
          <xdr:rowOff>45720</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5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0000000}"/>
                </a:ext>
              </a:extLst>
            </xdr:cNvPr>
            <xdr:cNvGrpSpPr>
              <a:grpSpLocks/>
            </xdr:cNvGrpSpPr>
          </xdr:nvGrpSpPr>
          <xdr:grpSpPr bwMode="auto">
            <a:xfrm>
              <a:off x="780222" y="32911774"/>
              <a:ext cx="173106" cy="51785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182880</xdr:rowOff>
        </xdr:from>
        <xdr:to>
          <xdr:col>33</xdr:col>
          <xdr:colOff>45720</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5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2000000}"/>
                </a:ext>
              </a:extLst>
            </xdr:cNvPr>
            <xdr:cNvGrpSpPr>
              <a:grpSpLocks/>
            </xdr:cNvGrpSpPr>
          </xdr:nvGrpSpPr>
          <xdr:grpSpPr bwMode="auto">
            <a:xfrm>
              <a:off x="780222" y="37033200"/>
              <a:ext cx="173106" cy="55595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151</xdr:row>
          <xdr:rowOff>182880</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6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4000000}"/>
                </a:ext>
              </a:extLst>
            </xdr:cNvPr>
            <xdr:cNvGrpSpPr>
              <a:grpSpLocks/>
            </xdr:cNvGrpSpPr>
          </xdr:nvGrpSpPr>
          <xdr:grpSpPr bwMode="auto">
            <a:xfrm>
              <a:off x="780222" y="40704052"/>
              <a:ext cx="173106" cy="55595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161</xdr:row>
          <xdr:rowOff>182880</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6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6000000}"/>
                </a:ext>
              </a:extLst>
            </xdr:cNvPr>
            <xdr:cNvGrpSpPr>
              <a:grpSpLocks/>
            </xdr:cNvGrpSpPr>
          </xdr:nvGrpSpPr>
          <xdr:grpSpPr bwMode="auto">
            <a:xfrm>
              <a:off x="780222" y="43155704"/>
              <a:ext cx="173106" cy="55595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169</xdr:row>
          <xdr:rowOff>182880</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6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a:extLst>
            <a:ext uri="{FF2B5EF4-FFF2-40B4-BE49-F238E27FC236}">
              <a16:creationId xmlns:a16="http://schemas.microsoft.com/office/drawing/2014/main" id="{00000000-0008-0000-0500-00001C000000}"/>
            </a:ext>
          </a:extLst>
        </xdr:cNvPr>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a:extLst>
            <a:ext uri="{FF2B5EF4-FFF2-40B4-BE49-F238E27FC236}">
              <a16:creationId xmlns:a16="http://schemas.microsoft.com/office/drawing/2014/main" id="{00000000-0008-0000-0500-00001D000000}"/>
            </a:ext>
          </a:extLst>
        </xdr:cNvPr>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a:extLst>
            <a:ext uri="{FF2B5EF4-FFF2-40B4-BE49-F238E27FC236}">
              <a16:creationId xmlns:a16="http://schemas.microsoft.com/office/drawing/2014/main" id="{00000000-0008-0000-0500-00002B000000}"/>
            </a:ext>
          </a:extLst>
        </xdr:cNvPr>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a:extLst>
            <a:ext uri="{FF2B5EF4-FFF2-40B4-BE49-F238E27FC236}">
              <a16:creationId xmlns:a16="http://schemas.microsoft.com/office/drawing/2014/main" id="{00000000-0008-0000-0500-00002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F72"/>
  <sheetViews>
    <sheetView showGridLines="0" tabSelected="1" view="pageBreakPreview" zoomScale="80" zoomScaleNormal="90" zoomScaleSheetLayoutView="80" workbookViewId="0">
      <selection activeCell="D7" sqref="D7"/>
    </sheetView>
  </sheetViews>
  <sheetFormatPr defaultRowHeight="13.2"/>
  <cols>
    <col min="1" max="1" width="27.77734375" style="33" customWidth="1"/>
    <col min="2" max="2" width="12.77734375" style="34" customWidth="1"/>
    <col min="3" max="3" width="19.88671875" style="35" customWidth="1"/>
    <col min="4" max="4" width="66.44140625" style="35" customWidth="1"/>
    <col min="5" max="5" width="66.44140625" customWidth="1"/>
  </cols>
  <sheetData>
    <row r="1" spans="1:5" ht="30" customHeight="1" thickBot="1">
      <c r="A1" s="811" t="s">
        <v>460</v>
      </c>
      <c r="B1" s="811"/>
      <c r="C1" s="811"/>
      <c r="D1" s="811"/>
      <c r="E1" s="811"/>
    </row>
    <row r="2" spans="1:5" ht="16.8" thickTop="1">
      <c r="A2" s="812" t="s">
        <v>336</v>
      </c>
      <c r="B2" s="812"/>
      <c r="C2" s="812"/>
      <c r="D2" s="812"/>
      <c r="E2" s="812"/>
    </row>
    <row r="3" spans="1:5" s="26" customFormat="1" ht="8.1" customHeight="1">
      <c r="A3" s="813"/>
      <c r="B3" s="813"/>
      <c r="C3" s="813"/>
      <c r="D3" s="813"/>
    </row>
    <row r="4" spans="1:5" s="28" customFormat="1" ht="26.4">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17" customHeight="1">
      <c r="A7" s="31" t="s">
        <v>197</v>
      </c>
      <c r="B7" s="30">
        <v>1</v>
      </c>
      <c r="C7" s="148" t="s">
        <v>34</v>
      </c>
      <c r="D7" s="45" t="s">
        <v>262</v>
      </c>
      <c r="E7" s="32" t="s">
        <v>198</v>
      </c>
    </row>
    <row r="8" spans="1:5" ht="60" customHeight="1">
      <c r="A8" s="31" t="s">
        <v>244</v>
      </c>
      <c r="B8" s="30" t="s">
        <v>333</v>
      </c>
      <c r="C8" s="148" t="s">
        <v>11</v>
      </c>
      <c r="D8" s="45" t="s">
        <v>523</v>
      </c>
      <c r="E8" s="32" t="s">
        <v>198</v>
      </c>
    </row>
    <row r="9" spans="1:5" ht="60" customHeight="1">
      <c r="A9" s="31" t="s">
        <v>199</v>
      </c>
      <c r="B9" s="30" t="s">
        <v>333</v>
      </c>
      <c r="C9" s="148" t="s">
        <v>11</v>
      </c>
      <c r="D9" s="45" t="s">
        <v>522</v>
      </c>
      <c r="E9" s="32" t="s">
        <v>198</v>
      </c>
    </row>
    <row r="10" spans="1:5" ht="72" customHeight="1">
      <c r="A10" s="31" t="s">
        <v>457</v>
      </c>
      <c r="B10" s="30" t="s">
        <v>333</v>
      </c>
      <c r="C10" s="148" t="s">
        <v>11</v>
      </c>
      <c r="D10" s="45" t="s">
        <v>524</v>
      </c>
      <c r="E10" s="32" t="s">
        <v>198</v>
      </c>
    </row>
    <row r="11" spans="1:5" ht="19.2" customHeight="1">
      <c r="C11" s="34"/>
      <c r="D11" s="33"/>
      <c r="E11" s="18"/>
    </row>
    <row r="12" spans="1:5" ht="19.2" customHeight="1">
      <c r="C12" s="34"/>
      <c r="D12" s="33"/>
      <c r="E12" s="18"/>
    </row>
    <row r="13" spans="1:5" ht="19.2" customHeight="1">
      <c r="C13" s="34"/>
      <c r="D13" s="33"/>
      <c r="E13" s="18"/>
    </row>
    <row r="14" spans="1:5" ht="19.2" customHeight="1">
      <c r="C14" s="34"/>
      <c r="D14" s="33"/>
      <c r="E14" s="18"/>
    </row>
    <row r="15" spans="1:5" ht="19.2" customHeight="1">
      <c r="C15" s="34"/>
      <c r="D15" s="33"/>
      <c r="E15" s="18"/>
    </row>
    <row r="16" spans="1:5" ht="19.2" customHeight="1">
      <c r="C16" s="34"/>
      <c r="D16" s="33"/>
      <c r="E16" s="18"/>
    </row>
    <row r="17" spans="1:6" ht="19.2" customHeight="1">
      <c r="C17" s="34"/>
      <c r="D17" s="33"/>
      <c r="E17" s="18"/>
    </row>
    <row r="18" spans="1:6" ht="11.4" customHeight="1">
      <c r="A18" s="814" t="s">
        <v>200</v>
      </c>
      <c r="B18" s="814"/>
      <c r="C18" s="814"/>
      <c r="D18" s="814"/>
    </row>
    <row r="19" spans="1:6" ht="5.25" customHeight="1">
      <c r="A19" s="549"/>
      <c r="B19" s="549"/>
      <c r="C19" s="549"/>
      <c r="D19" s="549"/>
    </row>
    <row r="20" spans="1:6" ht="16.2">
      <c r="A20" s="37" t="s">
        <v>312</v>
      </c>
      <c r="B20" s="36"/>
    </row>
    <row r="21" spans="1:6" s="39" customFormat="1" ht="16.2">
      <c r="A21" s="37" t="s">
        <v>335</v>
      </c>
      <c r="B21" s="38"/>
      <c r="C21" s="37"/>
      <c r="D21" s="37"/>
    </row>
    <row r="22" spans="1:6" s="39" customFormat="1" ht="16.2">
      <c r="A22" s="37" t="s">
        <v>201</v>
      </c>
      <c r="B22" s="38"/>
      <c r="C22" s="37"/>
      <c r="D22" s="37"/>
    </row>
    <row r="23" spans="1:6" s="39" customFormat="1" ht="16.2">
      <c r="A23" s="37" t="s">
        <v>264</v>
      </c>
      <c r="B23" s="38"/>
      <c r="C23" s="37"/>
      <c r="D23" s="37"/>
    </row>
    <row r="24" spans="1:6" ht="9.75" customHeight="1">
      <c r="A24" s="35"/>
      <c r="B24" s="36"/>
      <c r="D24" s="36"/>
    </row>
    <row r="25" spans="1:6" s="558" customFormat="1" ht="16.2">
      <c r="A25" s="810" t="s">
        <v>310</v>
      </c>
      <c r="B25" s="810"/>
      <c r="C25" s="810"/>
      <c r="D25" s="810"/>
      <c r="F25" s="559"/>
    </row>
    <row r="26" spans="1:6" s="558" customFormat="1" ht="16.2">
      <c r="A26" s="809" t="s">
        <v>311</v>
      </c>
      <c r="B26" s="809"/>
      <c r="C26" s="809"/>
      <c r="D26" s="809"/>
      <c r="E26" s="809"/>
      <c r="F26" s="809"/>
    </row>
    <row r="27" spans="1:6" s="558" customFormat="1" ht="35.25" customHeight="1">
      <c r="A27" s="809" t="s">
        <v>461</v>
      </c>
      <c r="B27" s="809"/>
      <c r="C27" s="809"/>
      <c r="D27" s="809"/>
      <c r="E27" s="809"/>
      <c r="F27" s="809"/>
    </row>
    <row r="28" spans="1:6" s="39" customFormat="1" ht="9" customHeight="1">
      <c r="A28" s="557"/>
      <c r="B28" s="557"/>
      <c r="C28" s="557"/>
      <c r="D28" s="557"/>
      <c r="F28" s="556"/>
    </row>
    <row r="29" spans="1:6" ht="17.25" customHeight="1">
      <c r="A29" s="37" t="s">
        <v>458</v>
      </c>
      <c r="B29" s="36"/>
    </row>
    <row r="30" spans="1:6" s="151" customFormat="1" ht="17.25" customHeight="1">
      <c r="A30" s="809" t="s">
        <v>462</v>
      </c>
      <c r="B30" s="809"/>
      <c r="C30" s="809"/>
      <c r="D30" s="809"/>
      <c r="E30" s="809"/>
    </row>
    <row r="31" spans="1:6">
      <c r="A31" s="35"/>
      <c r="B31" s="36"/>
    </row>
    <row r="32" spans="1:6">
      <c r="A32" s="35"/>
      <c r="B32" s="36"/>
    </row>
    <row r="33" spans="1:2">
      <c r="A33" s="35"/>
      <c r="B33" s="36"/>
    </row>
    <row r="34" spans="1:2">
      <c r="A34" s="35"/>
      <c r="B34" s="36"/>
    </row>
    <row r="35" spans="1:2">
      <c r="A35" s="35"/>
      <c r="B35" s="36"/>
    </row>
    <row r="55" ht="34.950000000000003" customHeight="1"/>
    <row r="56" ht="34.950000000000003" customHeight="1"/>
    <row r="60" ht="34.950000000000003" customHeight="1"/>
    <row r="61" ht="34.950000000000003" customHeight="1"/>
    <row r="63" ht="34.950000000000003" customHeight="1"/>
    <row r="64" ht="34.950000000000003" customHeight="1"/>
    <row r="66" ht="55.2" customHeight="1"/>
    <row r="67" ht="55.2" customHeight="1"/>
    <row r="71" ht="28.95" customHeight="1"/>
    <row r="72" ht="28.95"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6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85" zoomScaleNormal="100" zoomScaleSheetLayoutView="85" workbookViewId="0">
      <selection activeCell="C30" sqref="C30:AA30"/>
    </sheetView>
  </sheetViews>
  <sheetFormatPr defaultRowHeight="20.100000000000001" customHeight="1"/>
  <cols>
    <col min="1" max="1" width="4.77734375" customWidth="1"/>
    <col min="2" max="2" width="11" customWidth="1"/>
    <col min="3" max="22" width="2.6640625" customWidth="1"/>
    <col min="23" max="23" width="12.77734375" customWidth="1"/>
    <col min="24" max="24" width="25" customWidth="1"/>
    <col min="25" max="25" width="22.44140625" customWidth="1"/>
    <col min="26" max="26" width="21.88671875" customWidth="1"/>
    <col min="27" max="27" width="14.77734375" bestFit="1" customWidth="1"/>
    <col min="28" max="28" width="20.88671875" customWidth="1"/>
  </cols>
  <sheetData>
    <row r="1" spans="1:29" ht="20.100000000000001" customHeight="1">
      <c r="A1" s="649" t="s">
        <v>420</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403</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402</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21" t="s">
        <v>521</v>
      </c>
      <c r="D11" s="822"/>
      <c r="E11" s="822"/>
      <c r="F11" s="822"/>
      <c r="G11" s="822"/>
      <c r="H11" s="822"/>
      <c r="I11" s="822"/>
      <c r="J11" s="822"/>
      <c r="K11" s="822"/>
      <c r="L11" s="823"/>
      <c r="M11" s="151"/>
      <c r="N11" s="151"/>
      <c r="O11" s="151"/>
      <c r="P11" s="151"/>
      <c r="Q11" s="151"/>
      <c r="R11" s="151"/>
      <c r="S11" s="151"/>
      <c r="T11" s="151"/>
      <c r="U11" s="151"/>
      <c r="V11" s="151"/>
      <c r="W11" s="151"/>
      <c r="X11" s="151"/>
      <c r="Y11" s="151"/>
      <c r="Z11" s="151"/>
      <c r="AA11" s="151"/>
    </row>
    <row r="12" spans="1:29" ht="13.5" customHeight="1">
      <c r="A12" s="151"/>
      <c r="B12" s="638"/>
      <c r="C12" s="876"/>
      <c r="D12" s="876"/>
      <c r="E12" s="876"/>
      <c r="F12" s="876"/>
      <c r="G12" s="876"/>
      <c r="H12" s="876"/>
      <c r="I12" s="876"/>
      <c r="J12" s="876"/>
      <c r="K12" s="876"/>
      <c r="L12" s="876"/>
      <c r="M12" s="876"/>
      <c r="N12" s="876"/>
      <c r="O12" s="876"/>
      <c r="P12" s="876"/>
      <c r="Q12" s="876"/>
      <c r="R12" s="876"/>
      <c r="S12" s="876"/>
      <c r="T12" s="876"/>
      <c r="U12" s="876"/>
      <c r="V12" s="876"/>
      <c r="W12" s="876"/>
      <c r="X12" s="876"/>
      <c r="Y12" s="876"/>
      <c r="Z12" s="876"/>
      <c r="AA12" s="87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28" t="s">
        <v>9</v>
      </c>
      <c r="D15" s="828"/>
      <c r="E15" s="828"/>
      <c r="F15" s="828"/>
      <c r="G15" s="828"/>
      <c r="H15" s="828"/>
      <c r="I15" s="828"/>
      <c r="J15" s="828"/>
      <c r="K15" s="828"/>
      <c r="L15" s="829"/>
      <c r="M15" s="841" t="s">
        <v>500</v>
      </c>
      <c r="N15" s="842"/>
      <c r="O15" s="842"/>
      <c r="P15" s="842"/>
      <c r="Q15" s="842"/>
      <c r="R15" s="842"/>
      <c r="S15" s="842"/>
      <c r="T15" s="842"/>
      <c r="U15" s="842"/>
      <c r="V15" s="842"/>
      <c r="W15" s="843"/>
      <c r="X15" s="844"/>
      <c r="Y15" s="151"/>
      <c r="Z15" s="151"/>
      <c r="AA15" s="151"/>
    </row>
    <row r="16" spans="1:29" ht="20.100000000000001" customHeight="1" thickBot="1">
      <c r="A16" s="151"/>
      <c r="B16" s="154"/>
      <c r="C16" s="828" t="s">
        <v>100</v>
      </c>
      <c r="D16" s="828"/>
      <c r="E16" s="828"/>
      <c r="F16" s="828"/>
      <c r="G16" s="828"/>
      <c r="H16" s="828"/>
      <c r="I16" s="828"/>
      <c r="J16" s="828"/>
      <c r="K16" s="828"/>
      <c r="L16" s="829"/>
      <c r="M16" s="845" t="s">
        <v>500</v>
      </c>
      <c r="N16" s="846"/>
      <c r="O16" s="846"/>
      <c r="P16" s="846"/>
      <c r="Q16" s="846"/>
      <c r="R16" s="846"/>
      <c r="S16" s="846"/>
      <c r="T16" s="846"/>
      <c r="U16" s="847"/>
      <c r="V16" s="847"/>
      <c r="W16" s="848"/>
      <c r="X16" s="849"/>
      <c r="Y16" s="151"/>
      <c r="Z16" s="151"/>
      <c r="AA16" s="151"/>
      <c r="AC16" t="s">
        <v>113</v>
      </c>
    </row>
    <row r="17" spans="1:29" ht="20.100000000000001" customHeight="1" thickBot="1">
      <c r="A17" s="151"/>
      <c r="B17" s="153" t="s">
        <v>101</v>
      </c>
      <c r="C17" s="828" t="s">
        <v>8</v>
      </c>
      <c r="D17" s="828"/>
      <c r="E17" s="828"/>
      <c r="F17" s="828"/>
      <c r="G17" s="828"/>
      <c r="H17" s="828"/>
      <c r="I17" s="828"/>
      <c r="J17" s="828"/>
      <c r="K17" s="828"/>
      <c r="L17" s="829"/>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28" t="s">
        <v>105</v>
      </c>
      <c r="D18" s="828"/>
      <c r="E18" s="828"/>
      <c r="F18" s="828"/>
      <c r="G18" s="828"/>
      <c r="H18" s="828"/>
      <c r="I18" s="828"/>
      <c r="J18" s="828"/>
      <c r="K18" s="828"/>
      <c r="L18" s="829"/>
      <c r="M18" s="845" t="s">
        <v>501</v>
      </c>
      <c r="N18" s="846"/>
      <c r="O18" s="846"/>
      <c r="P18" s="846"/>
      <c r="Q18" s="846"/>
      <c r="R18" s="846"/>
      <c r="S18" s="846"/>
      <c r="T18" s="846"/>
      <c r="U18" s="850"/>
      <c r="V18" s="850"/>
      <c r="W18" s="851"/>
      <c r="X18" s="852"/>
      <c r="Y18" s="151"/>
      <c r="Z18" s="151"/>
      <c r="AA18" s="151"/>
    </row>
    <row r="19" spans="1:29" ht="20.100000000000001" customHeight="1">
      <c r="A19" s="151"/>
      <c r="B19" s="154"/>
      <c r="C19" s="828" t="s">
        <v>106</v>
      </c>
      <c r="D19" s="828"/>
      <c r="E19" s="828"/>
      <c r="F19" s="828"/>
      <c r="G19" s="828"/>
      <c r="H19" s="828"/>
      <c r="I19" s="828"/>
      <c r="J19" s="828"/>
      <c r="K19" s="828"/>
      <c r="L19" s="829"/>
      <c r="M19" s="845" t="s">
        <v>502</v>
      </c>
      <c r="N19" s="846"/>
      <c r="O19" s="846"/>
      <c r="P19" s="846"/>
      <c r="Q19" s="846"/>
      <c r="R19" s="846"/>
      <c r="S19" s="846"/>
      <c r="T19" s="846"/>
      <c r="U19" s="846"/>
      <c r="V19" s="846"/>
      <c r="W19" s="853"/>
      <c r="X19" s="854"/>
      <c r="Y19" s="151"/>
      <c r="Z19" s="151"/>
      <c r="AA19" s="151"/>
    </row>
    <row r="20" spans="1:29" ht="20.100000000000001" customHeight="1">
      <c r="A20" s="151"/>
      <c r="B20" s="153" t="s">
        <v>102</v>
      </c>
      <c r="C20" s="828" t="s">
        <v>95</v>
      </c>
      <c r="D20" s="828"/>
      <c r="E20" s="828"/>
      <c r="F20" s="828"/>
      <c r="G20" s="828"/>
      <c r="H20" s="828"/>
      <c r="I20" s="828"/>
      <c r="J20" s="828"/>
      <c r="K20" s="828"/>
      <c r="L20" s="829"/>
      <c r="M20" s="830" t="s">
        <v>503</v>
      </c>
      <c r="N20" s="831"/>
      <c r="O20" s="831"/>
      <c r="P20" s="831"/>
      <c r="Q20" s="831"/>
      <c r="R20" s="831"/>
      <c r="S20" s="831"/>
      <c r="T20" s="831"/>
      <c r="U20" s="831"/>
      <c r="V20" s="831"/>
      <c r="W20" s="832"/>
      <c r="X20" s="833"/>
      <c r="Y20" s="151"/>
      <c r="Z20" s="151"/>
      <c r="AA20" s="151"/>
    </row>
    <row r="21" spans="1:29" ht="20.100000000000001" customHeight="1">
      <c r="A21" s="151"/>
      <c r="B21" s="154"/>
      <c r="C21" s="828" t="s">
        <v>96</v>
      </c>
      <c r="D21" s="828"/>
      <c r="E21" s="828"/>
      <c r="F21" s="828"/>
      <c r="G21" s="828"/>
      <c r="H21" s="828"/>
      <c r="I21" s="828"/>
      <c r="J21" s="828"/>
      <c r="K21" s="828"/>
      <c r="L21" s="829"/>
      <c r="M21" s="860" t="s">
        <v>504</v>
      </c>
      <c r="N21" s="861"/>
      <c r="O21" s="861"/>
      <c r="P21" s="861"/>
      <c r="Q21" s="861"/>
      <c r="R21" s="861"/>
      <c r="S21" s="861"/>
      <c r="T21" s="861"/>
      <c r="U21" s="861"/>
      <c r="V21" s="861"/>
      <c r="W21" s="862"/>
      <c r="X21" s="863"/>
      <c r="Y21" s="151"/>
      <c r="Z21" s="151"/>
      <c r="AA21" s="151"/>
    </row>
    <row r="22" spans="1:29" ht="20.100000000000001" customHeight="1">
      <c r="A22" s="151"/>
      <c r="B22" s="819" t="s">
        <v>149</v>
      </c>
      <c r="C22" s="828" t="s">
        <v>9</v>
      </c>
      <c r="D22" s="828"/>
      <c r="E22" s="828"/>
      <c r="F22" s="828"/>
      <c r="G22" s="828"/>
      <c r="H22" s="828"/>
      <c r="I22" s="828"/>
      <c r="J22" s="828"/>
      <c r="K22" s="828"/>
      <c r="L22" s="829"/>
      <c r="M22" s="830" t="s">
        <v>505</v>
      </c>
      <c r="N22" s="831"/>
      <c r="O22" s="831"/>
      <c r="P22" s="831"/>
      <c r="Q22" s="831"/>
      <c r="R22" s="831"/>
      <c r="S22" s="831"/>
      <c r="T22" s="831"/>
      <c r="U22" s="831"/>
      <c r="V22" s="831"/>
      <c r="W22" s="832"/>
      <c r="X22" s="833"/>
      <c r="Y22" s="151"/>
      <c r="Z22" s="151"/>
      <c r="AA22" s="151"/>
    </row>
    <row r="23" spans="1:29" ht="20.100000000000001" customHeight="1">
      <c r="A23" s="151"/>
      <c r="B23" s="820"/>
      <c r="C23" s="859" t="s">
        <v>146</v>
      </c>
      <c r="D23" s="859"/>
      <c r="E23" s="859"/>
      <c r="F23" s="859"/>
      <c r="G23" s="859"/>
      <c r="H23" s="859"/>
      <c r="I23" s="859"/>
      <c r="J23" s="859"/>
      <c r="K23" s="859"/>
      <c r="L23" s="859"/>
      <c r="M23" s="830" t="s">
        <v>506</v>
      </c>
      <c r="N23" s="831"/>
      <c r="O23" s="831"/>
      <c r="P23" s="831"/>
      <c r="Q23" s="831"/>
      <c r="R23" s="831"/>
      <c r="S23" s="831"/>
      <c r="T23" s="831"/>
      <c r="U23" s="831"/>
      <c r="V23" s="831"/>
      <c r="W23" s="832"/>
      <c r="X23" s="833"/>
      <c r="Y23" s="151"/>
      <c r="Z23" s="151"/>
      <c r="AA23" s="151"/>
    </row>
    <row r="24" spans="1:29" ht="20.100000000000001" customHeight="1">
      <c r="A24" s="151"/>
      <c r="B24" s="153" t="s">
        <v>147</v>
      </c>
      <c r="C24" s="828" t="s">
        <v>0</v>
      </c>
      <c r="D24" s="828"/>
      <c r="E24" s="828"/>
      <c r="F24" s="828"/>
      <c r="G24" s="828"/>
      <c r="H24" s="828"/>
      <c r="I24" s="828"/>
      <c r="J24" s="828"/>
      <c r="K24" s="828"/>
      <c r="L24" s="829"/>
      <c r="M24" s="855" t="s">
        <v>507</v>
      </c>
      <c r="N24" s="856"/>
      <c r="O24" s="856"/>
      <c r="P24" s="856"/>
      <c r="Q24" s="856"/>
      <c r="R24" s="856"/>
      <c r="S24" s="856"/>
      <c r="T24" s="856"/>
      <c r="U24" s="856"/>
      <c r="V24" s="856"/>
      <c r="W24" s="857"/>
      <c r="X24" s="858"/>
      <c r="Y24" s="151"/>
      <c r="Z24" s="151"/>
      <c r="AA24" s="151"/>
    </row>
    <row r="25" spans="1:29" ht="20.100000000000001" customHeight="1">
      <c r="A25" s="151"/>
      <c r="B25" s="161"/>
      <c r="C25" s="828" t="s">
        <v>1</v>
      </c>
      <c r="D25" s="828"/>
      <c r="E25" s="828"/>
      <c r="F25" s="828"/>
      <c r="G25" s="828"/>
      <c r="H25" s="828"/>
      <c r="I25" s="828"/>
      <c r="J25" s="828"/>
      <c r="K25" s="828"/>
      <c r="L25" s="829"/>
      <c r="M25" s="830" t="s">
        <v>508</v>
      </c>
      <c r="N25" s="831"/>
      <c r="O25" s="831"/>
      <c r="P25" s="831"/>
      <c r="Q25" s="831"/>
      <c r="R25" s="831"/>
      <c r="S25" s="831"/>
      <c r="T25" s="831"/>
      <c r="U25" s="831"/>
      <c r="V25" s="831"/>
      <c r="W25" s="832"/>
      <c r="X25" s="833"/>
      <c r="Y25" s="151"/>
      <c r="Z25" s="151"/>
      <c r="AA25" s="151"/>
    </row>
    <row r="26" spans="1:29" ht="20.100000000000001" customHeight="1" thickBot="1">
      <c r="A26" s="151"/>
      <c r="B26" s="162"/>
      <c r="C26" s="828" t="s">
        <v>148</v>
      </c>
      <c r="D26" s="828"/>
      <c r="E26" s="828"/>
      <c r="F26" s="828"/>
      <c r="G26" s="828"/>
      <c r="H26" s="828"/>
      <c r="I26" s="828"/>
      <c r="J26" s="828"/>
      <c r="K26" s="828"/>
      <c r="L26" s="829"/>
      <c r="M26" s="824" t="s">
        <v>509</v>
      </c>
      <c r="N26" s="825"/>
      <c r="O26" s="825"/>
      <c r="P26" s="825"/>
      <c r="Q26" s="825"/>
      <c r="R26" s="825"/>
      <c r="S26" s="825"/>
      <c r="T26" s="825"/>
      <c r="U26" s="825"/>
      <c r="V26" s="825"/>
      <c r="W26" s="826"/>
      <c r="X26" s="827"/>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404</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401</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74" t="s">
        <v>527</v>
      </c>
      <c r="D30" s="874"/>
      <c r="E30" s="874"/>
      <c r="F30" s="874"/>
      <c r="G30" s="874"/>
      <c r="H30" s="874"/>
      <c r="I30" s="874"/>
      <c r="J30" s="874"/>
      <c r="K30" s="874"/>
      <c r="L30" s="874"/>
      <c r="M30" s="874"/>
      <c r="N30" s="874"/>
      <c r="O30" s="874"/>
      <c r="P30" s="874"/>
      <c r="Q30" s="874"/>
      <c r="R30" s="874"/>
      <c r="S30" s="874"/>
      <c r="T30" s="874"/>
      <c r="U30" s="874"/>
      <c r="V30" s="874"/>
      <c r="W30" s="874"/>
      <c r="X30" s="874"/>
      <c r="Y30" s="874"/>
      <c r="Z30" s="874"/>
      <c r="AA30" s="874"/>
      <c r="AB30" s="719"/>
    </row>
    <row r="31" spans="1:29" ht="27" customHeight="1">
      <c r="A31" s="151"/>
      <c r="B31" s="864" t="s">
        <v>103</v>
      </c>
      <c r="C31" s="866" t="s">
        <v>104</v>
      </c>
      <c r="D31" s="866"/>
      <c r="E31" s="866"/>
      <c r="F31" s="866"/>
      <c r="G31" s="866"/>
      <c r="H31" s="866"/>
      <c r="I31" s="866"/>
      <c r="J31" s="866"/>
      <c r="K31" s="866"/>
      <c r="L31" s="867"/>
      <c r="M31" s="872" t="s">
        <v>108</v>
      </c>
      <c r="N31" s="866"/>
      <c r="O31" s="866"/>
      <c r="P31" s="866"/>
      <c r="Q31" s="867"/>
      <c r="R31" s="878" t="s">
        <v>182</v>
      </c>
      <c r="S31" s="879"/>
      <c r="T31" s="879"/>
      <c r="U31" s="879"/>
      <c r="V31" s="879"/>
      <c r="W31" s="880"/>
      <c r="X31" s="864" t="s">
        <v>109</v>
      </c>
      <c r="Y31" s="864" t="s">
        <v>110</v>
      </c>
      <c r="Z31" s="836" t="s">
        <v>526</v>
      </c>
      <c r="AA31" s="836" t="s">
        <v>112</v>
      </c>
      <c r="AB31" s="875"/>
    </row>
    <row r="32" spans="1:29" ht="27" customHeight="1" thickBot="1">
      <c r="A32" s="151"/>
      <c r="B32" s="865"/>
      <c r="C32" s="868"/>
      <c r="D32" s="868"/>
      <c r="E32" s="868"/>
      <c r="F32" s="868"/>
      <c r="G32" s="868"/>
      <c r="H32" s="868"/>
      <c r="I32" s="868"/>
      <c r="J32" s="868"/>
      <c r="K32" s="868"/>
      <c r="L32" s="869"/>
      <c r="M32" s="873"/>
      <c r="N32" s="868"/>
      <c r="O32" s="868"/>
      <c r="P32" s="868"/>
      <c r="Q32" s="869"/>
      <c r="R32" s="870" t="s">
        <v>185</v>
      </c>
      <c r="S32" s="871"/>
      <c r="T32" s="871"/>
      <c r="U32" s="871"/>
      <c r="V32" s="871"/>
      <c r="W32" s="164" t="s">
        <v>186</v>
      </c>
      <c r="X32" s="877"/>
      <c r="Y32" s="877"/>
      <c r="Z32" s="837"/>
      <c r="AA32" s="837"/>
      <c r="AB32" s="875"/>
    </row>
    <row r="33" spans="1:28" ht="37.5" customHeight="1">
      <c r="A33" s="151"/>
      <c r="B33" s="152">
        <v>1</v>
      </c>
      <c r="C33" s="165">
        <v>1</v>
      </c>
      <c r="D33" s="166">
        <v>3</v>
      </c>
      <c r="E33" s="166">
        <v>3</v>
      </c>
      <c r="F33" s="166">
        <v>4</v>
      </c>
      <c r="G33" s="166">
        <v>5</v>
      </c>
      <c r="H33" s="166">
        <v>6</v>
      </c>
      <c r="I33" s="166">
        <v>7</v>
      </c>
      <c r="J33" s="166">
        <v>8</v>
      </c>
      <c r="K33" s="166">
        <v>9</v>
      </c>
      <c r="L33" s="167">
        <v>0</v>
      </c>
      <c r="M33" s="838" t="s">
        <v>479</v>
      </c>
      <c r="N33" s="839"/>
      <c r="O33" s="839"/>
      <c r="P33" s="839"/>
      <c r="Q33" s="840"/>
      <c r="R33" s="838" t="s">
        <v>479</v>
      </c>
      <c r="S33" s="839"/>
      <c r="T33" s="839"/>
      <c r="U33" s="839"/>
      <c r="V33" s="840"/>
      <c r="W33" s="645" t="s">
        <v>485</v>
      </c>
      <c r="X33" s="168" t="s">
        <v>493</v>
      </c>
      <c r="Y33" s="168" t="s">
        <v>489</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16" t="s">
        <v>480</v>
      </c>
      <c r="N34" s="817"/>
      <c r="O34" s="817"/>
      <c r="P34" s="817"/>
      <c r="Q34" s="818"/>
      <c r="R34" s="816" t="s">
        <v>480</v>
      </c>
      <c r="S34" s="817"/>
      <c r="T34" s="817"/>
      <c r="U34" s="817"/>
      <c r="V34" s="818"/>
      <c r="W34" s="646" t="s">
        <v>486</v>
      </c>
      <c r="X34" s="173" t="s">
        <v>494</v>
      </c>
      <c r="Y34" s="173" t="s">
        <v>490</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16" t="s">
        <v>481</v>
      </c>
      <c r="N35" s="817"/>
      <c r="O35" s="817"/>
      <c r="P35" s="817"/>
      <c r="Q35" s="818"/>
      <c r="R35" s="816" t="s">
        <v>481</v>
      </c>
      <c r="S35" s="817"/>
      <c r="T35" s="817"/>
      <c r="U35" s="817"/>
      <c r="V35" s="818"/>
      <c r="W35" s="646" t="s">
        <v>487</v>
      </c>
      <c r="X35" s="173" t="s">
        <v>495</v>
      </c>
      <c r="Y35" s="173" t="s">
        <v>496</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16" t="s">
        <v>482</v>
      </c>
      <c r="N36" s="817"/>
      <c r="O36" s="817"/>
      <c r="P36" s="817"/>
      <c r="Q36" s="818"/>
      <c r="R36" s="816" t="s">
        <v>484</v>
      </c>
      <c r="S36" s="817"/>
      <c r="T36" s="817"/>
      <c r="U36" s="817"/>
      <c r="V36" s="818"/>
      <c r="W36" s="646" t="s">
        <v>482</v>
      </c>
      <c r="X36" s="173" t="s">
        <v>497</v>
      </c>
      <c r="Y36" s="173" t="s">
        <v>491</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16" t="s">
        <v>483</v>
      </c>
      <c r="N37" s="817"/>
      <c r="O37" s="817"/>
      <c r="P37" s="817"/>
      <c r="Q37" s="818"/>
      <c r="R37" s="816" t="s">
        <v>483</v>
      </c>
      <c r="S37" s="817"/>
      <c r="T37" s="817"/>
      <c r="U37" s="817"/>
      <c r="V37" s="818"/>
      <c r="W37" s="646" t="s">
        <v>488</v>
      </c>
      <c r="X37" s="173" t="s">
        <v>498</v>
      </c>
      <c r="Y37" s="173" t="s">
        <v>499</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16" t="s">
        <v>483</v>
      </c>
      <c r="N38" s="817"/>
      <c r="O38" s="817"/>
      <c r="P38" s="817"/>
      <c r="Q38" s="818"/>
      <c r="R38" s="816" t="s">
        <v>483</v>
      </c>
      <c r="S38" s="817"/>
      <c r="T38" s="817"/>
      <c r="U38" s="817"/>
      <c r="V38" s="818"/>
      <c r="W38" s="646" t="s">
        <v>488</v>
      </c>
      <c r="X38" s="173" t="s">
        <v>498</v>
      </c>
      <c r="Y38" s="173" t="s">
        <v>492</v>
      </c>
      <c r="Z38" s="724">
        <v>100000</v>
      </c>
      <c r="AA38" s="780">
        <v>10.68</v>
      </c>
      <c r="AB38" s="721"/>
    </row>
    <row r="39" spans="1:28" ht="37.5" customHeight="1">
      <c r="A39" s="151"/>
      <c r="B39" s="152">
        <f t="shared" si="0"/>
        <v>7</v>
      </c>
      <c r="C39" s="169"/>
      <c r="D39" s="170"/>
      <c r="E39" s="170"/>
      <c r="F39" s="170"/>
      <c r="G39" s="170"/>
      <c r="H39" s="170"/>
      <c r="I39" s="170"/>
      <c r="J39" s="170"/>
      <c r="K39" s="170"/>
      <c r="L39" s="171"/>
      <c r="M39" s="816"/>
      <c r="N39" s="817"/>
      <c r="O39" s="817"/>
      <c r="P39" s="817"/>
      <c r="Q39" s="818"/>
      <c r="R39" s="816"/>
      <c r="S39" s="817"/>
      <c r="T39" s="817"/>
      <c r="U39" s="817"/>
      <c r="V39" s="818"/>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15"/>
      <c r="N40" s="815"/>
      <c r="O40" s="815"/>
      <c r="P40" s="815"/>
      <c r="Q40" s="815"/>
      <c r="R40" s="816"/>
      <c r="S40" s="817"/>
      <c r="T40" s="817"/>
      <c r="U40" s="817"/>
      <c r="V40" s="818"/>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15"/>
      <c r="N41" s="815"/>
      <c r="O41" s="815"/>
      <c r="P41" s="815"/>
      <c r="Q41" s="815"/>
      <c r="R41" s="816"/>
      <c r="S41" s="817"/>
      <c r="T41" s="817"/>
      <c r="U41" s="817"/>
      <c r="V41" s="818"/>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15"/>
      <c r="N42" s="815"/>
      <c r="O42" s="815"/>
      <c r="P42" s="815"/>
      <c r="Q42" s="815"/>
      <c r="R42" s="816"/>
      <c r="S42" s="817"/>
      <c r="T42" s="817"/>
      <c r="U42" s="817"/>
      <c r="V42" s="818"/>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15"/>
      <c r="N43" s="815"/>
      <c r="O43" s="815"/>
      <c r="P43" s="815"/>
      <c r="Q43" s="815"/>
      <c r="R43" s="816"/>
      <c r="S43" s="817"/>
      <c r="T43" s="817"/>
      <c r="U43" s="817"/>
      <c r="V43" s="818"/>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15"/>
      <c r="N44" s="815"/>
      <c r="O44" s="815"/>
      <c r="P44" s="815"/>
      <c r="Q44" s="815"/>
      <c r="R44" s="816"/>
      <c r="S44" s="817"/>
      <c r="T44" s="817"/>
      <c r="U44" s="817"/>
      <c r="V44" s="818"/>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15"/>
      <c r="N45" s="815"/>
      <c r="O45" s="815"/>
      <c r="P45" s="815"/>
      <c r="Q45" s="815"/>
      <c r="R45" s="816"/>
      <c r="S45" s="817"/>
      <c r="T45" s="817"/>
      <c r="U45" s="817"/>
      <c r="V45" s="818"/>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15"/>
      <c r="N46" s="815"/>
      <c r="O46" s="815"/>
      <c r="P46" s="815"/>
      <c r="Q46" s="815"/>
      <c r="R46" s="816"/>
      <c r="S46" s="817"/>
      <c r="T46" s="817"/>
      <c r="U46" s="817"/>
      <c r="V46" s="818"/>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15"/>
      <c r="N47" s="815"/>
      <c r="O47" s="815"/>
      <c r="P47" s="815"/>
      <c r="Q47" s="815"/>
      <c r="R47" s="816"/>
      <c r="S47" s="817"/>
      <c r="T47" s="817"/>
      <c r="U47" s="817"/>
      <c r="V47" s="818"/>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15"/>
      <c r="N48" s="815"/>
      <c r="O48" s="815"/>
      <c r="P48" s="815"/>
      <c r="Q48" s="815"/>
      <c r="R48" s="816"/>
      <c r="S48" s="817"/>
      <c r="T48" s="817"/>
      <c r="U48" s="817"/>
      <c r="V48" s="818"/>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15"/>
      <c r="N49" s="815"/>
      <c r="O49" s="815"/>
      <c r="P49" s="815"/>
      <c r="Q49" s="815"/>
      <c r="R49" s="816"/>
      <c r="S49" s="817"/>
      <c r="T49" s="817"/>
      <c r="U49" s="817"/>
      <c r="V49" s="818"/>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15"/>
      <c r="N50" s="815"/>
      <c r="O50" s="815"/>
      <c r="P50" s="815"/>
      <c r="Q50" s="815"/>
      <c r="R50" s="816"/>
      <c r="S50" s="817"/>
      <c r="T50" s="817"/>
      <c r="U50" s="817"/>
      <c r="V50" s="818"/>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15"/>
      <c r="N51" s="815"/>
      <c r="O51" s="815"/>
      <c r="P51" s="815"/>
      <c r="Q51" s="815"/>
      <c r="R51" s="816"/>
      <c r="S51" s="817"/>
      <c r="T51" s="817"/>
      <c r="U51" s="817"/>
      <c r="V51" s="818"/>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15"/>
      <c r="N52" s="815"/>
      <c r="O52" s="815"/>
      <c r="P52" s="815"/>
      <c r="Q52" s="815"/>
      <c r="R52" s="816"/>
      <c r="S52" s="817"/>
      <c r="T52" s="817"/>
      <c r="U52" s="817"/>
      <c r="V52" s="818"/>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15"/>
      <c r="N53" s="815"/>
      <c r="O53" s="815"/>
      <c r="P53" s="815"/>
      <c r="Q53" s="815"/>
      <c r="R53" s="816"/>
      <c r="S53" s="817"/>
      <c r="T53" s="817"/>
      <c r="U53" s="817"/>
      <c r="V53" s="818"/>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15"/>
      <c r="N54" s="815"/>
      <c r="O54" s="815"/>
      <c r="P54" s="815"/>
      <c r="Q54" s="815"/>
      <c r="R54" s="816"/>
      <c r="S54" s="817"/>
      <c r="T54" s="817"/>
      <c r="U54" s="817"/>
      <c r="V54" s="818"/>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15"/>
      <c r="N55" s="815"/>
      <c r="O55" s="815"/>
      <c r="P55" s="815"/>
      <c r="Q55" s="815"/>
      <c r="R55" s="816"/>
      <c r="S55" s="817"/>
      <c r="T55" s="817"/>
      <c r="U55" s="817"/>
      <c r="V55" s="818"/>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15"/>
      <c r="N56" s="815"/>
      <c r="O56" s="815"/>
      <c r="P56" s="815"/>
      <c r="Q56" s="815"/>
      <c r="R56" s="816"/>
      <c r="S56" s="817"/>
      <c r="T56" s="817"/>
      <c r="U56" s="817"/>
      <c r="V56" s="818"/>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15"/>
      <c r="N57" s="815"/>
      <c r="O57" s="815"/>
      <c r="P57" s="815"/>
      <c r="Q57" s="815"/>
      <c r="R57" s="816"/>
      <c r="S57" s="817"/>
      <c r="T57" s="817"/>
      <c r="U57" s="817"/>
      <c r="V57" s="818"/>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15"/>
      <c r="N58" s="815"/>
      <c r="O58" s="815"/>
      <c r="P58" s="815"/>
      <c r="Q58" s="815"/>
      <c r="R58" s="816"/>
      <c r="S58" s="817"/>
      <c r="T58" s="817"/>
      <c r="U58" s="817"/>
      <c r="V58" s="818"/>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15"/>
      <c r="N59" s="815"/>
      <c r="O59" s="815"/>
      <c r="P59" s="815"/>
      <c r="Q59" s="815"/>
      <c r="R59" s="816"/>
      <c r="S59" s="817"/>
      <c r="T59" s="817"/>
      <c r="U59" s="817"/>
      <c r="V59" s="818"/>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15"/>
      <c r="N60" s="815"/>
      <c r="O60" s="815"/>
      <c r="P60" s="815"/>
      <c r="Q60" s="815"/>
      <c r="R60" s="816"/>
      <c r="S60" s="817"/>
      <c r="T60" s="817"/>
      <c r="U60" s="817"/>
      <c r="V60" s="818"/>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15"/>
      <c r="N61" s="815"/>
      <c r="O61" s="815"/>
      <c r="P61" s="815"/>
      <c r="Q61" s="815"/>
      <c r="R61" s="816"/>
      <c r="S61" s="817"/>
      <c r="T61" s="817"/>
      <c r="U61" s="817"/>
      <c r="V61" s="818"/>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15"/>
      <c r="N62" s="815"/>
      <c r="O62" s="815"/>
      <c r="P62" s="815"/>
      <c r="Q62" s="815"/>
      <c r="R62" s="816"/>
      <c r="S62" s="817"/>
      <c r="T62" s="817"/>
      <c r="U62" s="817"/>
      <c r="V62" s="818"/>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15"/>
      <c r="N63" s="815"/>
      <c r="O63" s="815"/>
      <c r="P63" s="815"/>
      <c r="Q63" s="815"/>
      <c r="R63" s="816"/>
      <c r="S63" s="817"/>
      <c r="T63" s="817"/>
      <c r="U63" s="817"/>
      <c r="V63" s="818"/>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15"/>
      <c r="N64" s="815"/>
      <c r="O64" s="815"/>
      <c r="P64" s="815"/>
      <c r="Q64" s="815"/>
      <c r="R64" s="816"/>
      <c r="S64" s="817"/>
      <c r="T64" s="817"/>
      <c r="U64" s="817"/>
      <c r="V64" s="818"/>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15"/>
      <c r="N65" s="815"/>
      <c r="O65" s="815"/>
      <c r="P65" s="815"/>
      <c r="Q65" s="815"/>
      <c r="R65" s="816"/>
      <c r="S65" s="817"/>
      <c r="T65" s="817"/>
      <c r="U65" s="817"/>
      <c r="V65" s="818"/>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15"/>
      <c r="N66" s="815"/>
      <c r="O66" s="815"/>
      <c r="P66" s="815"/>
      <c r="Q66" s="815"/>
      <c r="R66" s="816"/>
      <c r="S66" s="817"/>
      <c r="T66" s="817"/>
      <c r="U66" s="817"/>
      <c r="V66" s="818"/>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15"/>
      <c r="N67" s="815"/>
      <c r="O67" s="815"/>
      <c r="P67" s="815"/>
      <c r="Q67" s="815"/>
      <c r="R67" s="816"/>
      <c r="S67" s="817"/>
      <c r="T67" s="817"/>
      <c r="U67" s="817"/>
      <c r="V67" s="818"/>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15"/>
      <c r="N68" s="815"/>
      <c r="O68" s="815"/>
      <c r="P68" s="815"/>
      <c r="Q68" s="815"/>
      <c r="R68" s="816"/>
      <c r="S68" s="817"/>
      <c r="T68" s="817"/>
      <c r="U68" s="817"/>
      <c r="V68" s="818"/>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15"/>
      <c r="N69" s="815"/>
      <c r="O69" s="815"/>
      <c r="P69" s="815"/>
      <c r="Q69" s="815"/>
      <c r="R69" s="816"/>
      <c r="S69" s="817"/>
      <c r="T69" s="817"/>
      <c r="U69" s="817"/>
      <c r="V69" s="818"/>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15"/>
      <c r="N70" s="815"/>
      <c r="O70" s="815"/>
      <c r="P70" s="815"/>
      <c r="Q70" s="815"/>
      <c r="R70" s="816"/>
      <c r="S70" s="817"/>
      <c r="T70" s="817"/>
      <c r="U70" s="817"/>
      <c r="V70" s="818"/>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15"/>
      <c r="N71" s="815"/>
      <c r="O71" s="815"/>
      <c r="P71" s="815"/>
      <c r="Q71" s="815"/>
      <c r="R71" s="816"/>
      <c r="S71" s="817"/>
      <c r="T71" s="817"/>
      <c r="U71" s="817"/>
      <c r="V71" s="818"/>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15"/>
      <c r="N72" s="815"/>
      <c r="O72" s="815"/>
      <c r="P72" s="815"/>
      <c r="Q72" s="815"/>
      <c r="R72" s="816"/>
      <c r="S72" s="817"/>
      <c r="T72" s="817"/>
      <c r="U72" s="817"/>
      <c r="V72" s="818"/>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15"/>
      <c r="N73" s="815"/>
      <c r="O73" s="815"/>
      <c r="P73" s="815"/>
      <c r="Q73" s="815"/>
      <c r="R73" s="816"/>
      <c r="S73" s="817"/>
      <c r="T73" s="817"/>
      <c r="U73" s="817"/>
      <c r="V73" s="818"/>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15"/>
      <c r="N74" s="815"/>
      <c r="O74" s="815"/>
      <c r="P74" s="815"/>
      <c r="Q74" s="815"/>
      <c r="R74" s="816"/>
      <c r="S74" s="817"/>
      <c r="T74" s="817"/>
      <c r="U74" s="817"/>
      <c r="V74" s="818"/>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15"/>
      <c r="N75" s="815"/>
      <c r="O75" s="815"/>
      <c r="P75" s="815"/>
      <c r="Q75" s="815"/>
      <c r="R75" s="816"/>
      <c r="S75" s="817"/>
      <c r="T75" s="817"/>
      <c r="U75" s="817"/>
      <c r="V75" s="818"/>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15"/>
      <c r="N76" s="815"/>
      <c r="O76" s="815"/>
      <c r="P76" s="815"/>
      <c r="Q76" s="815"/>
      <c r="R76" s="816"/>
      <c r="S76" s="817"/>
      <c r="T76" s="817"/>
      <c r="U76" s="817"/>
      <c r="V76" s="818"/>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15"/>
      <c r="N77" s="815"/>
      <c r="O77" s="815"/>
      <c r="P77" s="815"/>
      <c r="Q77" s="815"/>
      <c r="R77" s="816"/>
      <c r="S77" s="817"/>
      <c r="T77" s="817"/>
      <c r="U77" s="817"/>
      <c r="V77" s="818"/>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15"/>
      <c r="N78" s="815"/>
      <c r="O78" s="815"/>
      <c r="P78" s="815"/>
      <c r="Q78" s="815"/>
      <c r="R78" s="816"/>
      <c r="S78" s="817"/>
      <c r="T78" s="817"/>
      <c r="U78" s="817"/>
      <c r="V78" s="818"/>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15"/>
      <c r="N79" s="815"/>
      <c r="O79" s="815"/>
      <c r="P79" s="815"/>
      <c r="Q79" s="815"/>
      <c r="R79" s="816"/>
      <c r="S79" s="817"/>
      <c r="T79" s="817"/>
      <c r="U79" s="817"/>
      <c r="V79" s="818"/>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15"/>
      <c r="N80" s="815"/>
      <c r="O80" s="815"/>
      <c r="P80" s="815"/>
      <c r="Q80" s="815"/>
      <c r="R80" s="816"/>
      <c r="S80" s="817"/>
      <c r="T80" s="817"/>
      <c r="U80" s="817"/>
      <c r="V80" s="818"/>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15"/>
      <c r="N81" s="815"/>
      <c r="O81" s="815"/>
      <c r="P81" s="815"/>
      <c r="Q81" s="815"/>
      <c r="R81" s="816"/>
      <c r="S81" s="817"/>
      <c r="T81" s="817"/>
      <c r="U81" s="817"/>
      <c r="V81" s="818"/>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15"/>
      <c r="N82" s="815"/>
      <c r="O82" s="815"/>
      <c r="P82" s="815"/>
      <c r="Q82" s="815"/>
      <c r="R82" s="816"/>
      <c r="S82" s="817"/>
      <c r="T82" s="817"/>
      <c r="U82" s="817"/>
      <c r="V82" s="818"/>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15"/>
      <c r="N83" s="815"/>
      <c r="O83" s="815"/>
      <c r="P83" s="815"/>
      <c r="Q83" s="815"/>
      <c r="R83" s="816"/>
      <c r="S83" s="817"/>
      <c r="T83" s="817"/>
      <c r="U83" s="817"/>
      <c r="V83" s="818"/>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15"/>
      <c r="N84" s="815"/>
      <c r="O84" s="815"/>
      <c r="P84" s="815"/>
      <c r="Q84" s="815"/>
      <c r="R84" s="816"/>
      <c r="S84" s="817"/>
      <c r="T84" s="817"/>
      <c r="U84" s="817"/>
      <c r="V84" s="818"/>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15"/>
      <c r="N85" s="815"/>
      <c r="O85" s="815"/>
      <c r="P85" s="815"/>
      <c r="Q85" s="815"/>
      <c r="R85" s="816"/>
      <c r="S85" s="817"/>
      <c r="T85" s="817"/>
      <c r="U85" s="817"/>
      <c r="V85" s="818"/>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15"/>
      <c r="N86" s="815"/>
      <c r="O86" s="815"/>
      <c r="P86" s="815"/>
      <c r="Q86" s="815"/>
      <c r="R86" s="816"/>
      <c r="S86" s="817"/>
      <c r="T86" s="817"/>
      <c r="U86" s="817"/>
      <c r="V86" s="818"/>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15"/>
      <c r="N87" s="815"/>
      <c r="O87" s="815"/>
      <c r="P87" s="815"/>
      <c r="Q87" s="815"/>
      <c r="R87" s="816"/>
      <c r="S87" s="817"/>
      <c r="T87" s="817"/>
      <c r="U87" s="817"/>
      <c r="V87" s="818"/>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15"/>
      <c r="N88" s="815"/>
      <c r="O88" s="815"/>
      <c r="P88" s="815"/>
      <c r="Q88" s="815"/>
      <c r="R88" s="816"/>
      <c r="S88" s="817"/>
      <c r="T88" s="817"/>
      <c r="U88" s="817"/>
      <c r="V88" s="818"/>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15"/>
      <c r="N89" s="815"/>
      <c r="O89" s="815"/>
      <c r="P89" s="815"/>
      <c r="Q89" s="815"/>
      <c r="R89" s="816"/>
      <c r="S89" s="817"/>
      <c r="T89" s="817"/>
      <c r="U89" s="817"/>
      <c r="V89" s="818"/>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15"/>
      <c r="N90" s="815"/>
      <c r="O90" s="815"/>
      <c r="P90" s="815"/>
      <c r="Q90" s="815"/>
      <c r="R90" s="816"/>
      <c r="S90" s="817"/>
      <c r="T90" s="817"/>
      <c r="U90" s="817"/>
      <c r="V90" s="818"/>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15"/>
      <c r="N91" s="815"/>
      <c r="O91" s="815"/>
      <c r="P91" s="815"/>
      <c r="Q91" s="815"/>
      <c r="R91" s="816"/>
      <c r="S91" s="817"/>
      <c r="T91" s="817"/>
      <c r="U91" s="817"/>
      <c r="V91" s="818"/>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15"/>
      <c r="N92" s="815"/>
      <c r="O92" s="815"/>
      <c r="P92" s="815"/>
      <c r="Q92" s="815"/>
      <c r="R92" s="816"/>
      <c r="S92" s="817"/>
      <c r="T92" s="817"/>
      <c r="U92" s="817"/>
      <c r="V92" s="818"/>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15"/>
      <c r="N93" s="815"/>
      <c r="O93" s="815"/>
      <c r="P93" s="815"/>
      <c r="Q93" s="815"/>
      <c r="R93" s="816"/>
      <c r="S93" s="817"/>
      <c r="T93" s="817"/>
      <c r="U93" s="817"/>
      <c r="V93" s="818"/>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15"/>
      <c r="N94" s="815"/>
      <c r="O94" s="815"/>
      <c r="P94" s="815"/>
      <c r="Q94" s="815"/>
      <c r="R94" s="816"/>
      <c r="S94" s="817"/>
      <c r="T94" s="817"/>
      <c r="U94" s="817"/>
      <c r="V94" s="818"/>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15"/>
      <c r="N95" s="815"/>
      <c r="O95" s="815"/>
      <c r="P95" s="815"/>
      <c r="Q95" s="815"/>
      <c r="R95" s="816"/>
      <c r="S95" s="817"/>
      <c r="T95" s="817"/>
      <c r="U95" s="817"/>
      <c r="V95" s="818"/>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15"/>
      <c r="N96" s="815"/>
      <c r="O96" s="815"/>
      <c r="P96" s="815"/>
      <c r="Q96" s="815"/>
      <c r="R96" s="816"/>
      <c r="S96" s="817"/>
      <c r="T96" s="817"/>
      <c r="U96" s="817"/>
      <c r="V96" s="818"/>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15"/>
      <c r="N97" s="815"/>
      <c r="O97" s="815"/>
      <c r="P97" s="815"/>
      <c r="Q97" s="815"/>
      <c r="R97" s="816"/>
      <c r="S97" s="817"/>
      <c r="T97" s="817"/>
      <c r="U97" s="817"/>
      <c r="V97" s="818"/>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15"/>
      <c r="N98" s="815"/>
      <c r="O98" s="815"/>
      <c r="P98" s="815"/>
      <c r="Q98" s="815"/>
      <c r="R98" s="816"/>
      <c r="S98" s="817"/>
      <c r="T98" s="817"/>
      <c r="U98" s="817"/>
      <c r="V98" s="818"/>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15"/>
      <c r="N99" s="815"/>
      <c r="O99" s="815"/>
      <c r="P99" s="815"/>
      <c r="Q99" s="815"/>
      <c r="R99" s="816"/>
      <c r="S99" s="817"/>
      <c r="T99" s="817"/>
      <c r="U99" s="817"/>
      <c r="V99" s="818"/>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15"/>
      <c r="N100" s="815"/>
      <c r="O100" s="815"/>
      <c r="P100" s="815"/>
      <c r="Q100" s="815"/>
      <c r="R100" s="816"/>
      <c r="S100" s="817"/>
      <c r="T100" s="817"/>
      <c r="U100" s="817"/>
      <c r="V100" s="818"/>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15"/>
      <c r="N101" s="815"/>
      <c r="O101" s="815"/>
      <c r="P101" s="815"/>
      <c r="Q101" s="815"/>
      <c r="R101" s="816"/>
      <c r="S101" s="817"/>
      <c r="T101" s="817"/>
      <c r="U101" s="817"/>
      <c r="V101" s="818"/>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15"/>
      <c r="N102" s="815"/>
      <c r="O102" s="815"/>
      <c r="P102" s="815"/>
      <c r="Q102" s="815"/>
      <c r="R102" s="816"/>
      <c r="S102" s="817"/>
      <c r="T102" s="817"/>
      <c r="U102" s="817"/>
      <c r="V102" s="818"/>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15"/>
      <c r="N103" s="815"/>
      <c r="O103" s="815"/>
      <c r="P103" s="815"/>
      <c r="Q103" s="815"/>
      <c r="R103" s="816"/>
      <c r="S103" s="817"/>
      <c r="T103" s="817"/>
      <c r="U103" s="817"/>
      <c r="V103" s="818"/>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15"/>
      <c r="N104" s="815"/>
      <c r="O104" s="815"/>
      <c r="P104" s="815"/>
      <c r="Q104" s="815"/>
      <c r="R104" s="816"/>
      <c r="S104" s="817"/>
      <c r="T104" s="817"/>
      <c r="U104" s="817"/>
      <c r="V104" s="818"/>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15"/>
      <c r="N105" s="815"/>
      <c r="O105" s="815"/>
      <c r="P105" s="815"/>
      <c r="Q105" s="815"/>
      <c r="R105" s="816"/>
      <c r="S105" s="817"/>
      <c r="T105" s="817"/>
      <c r="U105" s="817"/>
      <c r="V105" s="818"/>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15"/>
      <c r="N106" s="815"/>
      <c r="O106" s="815"/>
      <c r="P106" s="815"/>
      <c r="Q106" s="815"/>
      <c r="R106" s="816"/>
      <c r="S106" s="817"/>
      <c r="T106" s="817"/>
      <c r="U106" s="817"/>
      <c r="V106" s="818"/>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15"/>
      <c r="N107" s="815"/>
      <c r="O107" s="815"/>
      <c r="P107" s="815"/>
      <c r="Q107" s="815"/>
      <c r="R107" s="816"/>
      <c r="S107" s="817"/>
      <c r="T107" s="817"/>
      <c r="U107" s="817"/>
      <c r="V107" s="818"/>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15"/>
      <c r="N108" s="815"/>
      <c r="O108" s="815"/>
      <c r="P108" s="815"/>
      <c r="Q108" s="815"/>
      <c r="R108" s="816"/>
      <c r="S108" s="817"/>
      <c r="T108" s="817"/>
      <c r="U108" s="817"/>
      <c r="V108" s="818"/>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15"/>
      <c r="N109" s="815"/>
      <c r="O109" s="815"/>
      <c r="P109" s="815"/>
      <c r="Q109" s="815"/>
      <c r="R109" s="816"/>
      <c r="S109" s="817"/>
      <c r="T109" s="817"/>
      <c r="U109" s="817"/>
      <c r="V109" s="818"/>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15"/>
      <c r="N110" s="815"/>
      <c r="O110" s="815"/>
      <c r="P110" s="815"/>
      <c r="Q110" s="815"/>
      <c r="R110" s="816"/>
      <c r="S110" s="817"/>
      <c r="T110" s="817"/>
      <c r="U110" s="817"/>
      <c r="V110" s="818"/>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15"/>
      <c r="N111" s="815"/>
      <c r="O111" s="815"/>
      <c r="P111" s="815"/>
      <c r="Q111" s="815"/>
      <c r="R111" s="816"/>
      <c r="S111" s="817"/>
      <c r="T111" s="817"/>
      <c r="U111" s="817"/>
      <c r="V111" s="818"/>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15"/>
      <c r="N112" s="815"/>
      <c r="O112" s="815"/>
      <c r="P112" s="815"/>
      <c r="Q112" s="815"/>
      <c r="R112" s="816"/>
      <c r="S112" s="817"/>
      <c r="T112" s="817"/>
      <c r="U112" s="817"/>
      <c r="V112" s="818"/>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15"/>
      <c r="N113" s="815"/>
      <c r="O113" s="815"/>
      <c r="P113" s="815"/>
      <c r="Q113" s="815"/>
      <c r="R113" s="816"/>
      <c r="S113" s="817"/>
      <c r="T113" s="817"/>
      <c r="U113" s="817"/>
      <c r="V113" s="818"/>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15"/>
      <c r="N114" s="815"/>
      <c r="O114" s="815"/>
      <c r="P114" s="815"/>
      <c r="Q114" s="815"/>
      <c r="R114" s="816"/>
      <c r="S114" s="817"/>
      <c r="T114" s="817"/>
      <c r="U114" s="817"/>
      <c r="V114" s="818"/>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15"/>
      <c r="N115" s="815"/>
      <c r="O115" s="815"/>
      <c r="P115" s="815"/>
      <c r="Q115" s="815"/>
      <c r="R115" s="816"/>
      <c r="S115" s="817"/>
      <c r="T115" s="817"/>
      <c r="U115" s="817"/>
      <c r="V115" s="818"/>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15"/>
      <c r="N116" s="815"/>
      <c r="O116" s="815"/>
      <c r="P116" s="815"/>
      <c r="Q116" s="815"/>
      <c r="R116" s="816"/>
      <c r="S116" s="817"/>
      <c r="T116" s="817"/>
      <c r="U116" s="817"/>
      <c r="V116" s="818"/>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15"/>
      <c r="N117" s="815"/>
      <c r="O117" s="815"/>
      <c r="P117" s="815"/>
      <c r="Q117" s="815"/>
      <c r="R117" s="816"/>
      <c r="S117" s="817"/>
      <c r="T117" s="817"/>
      <c r="U117" s="817"/>
      <c r="V117" s="818"/>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15"/>
      <c r="N118" s="815"/>
      <c r="O118" s="815"/>
      <c r="P118" s="815"/>
      <c r="Q118" s="815"/>
      <c r="R118" s="816"/>
      <c r="S118" s="817"/>
      <c r="T118" s="817"/>
      <c r="U118" s="817"/>
      <c r="V118" s="818"/>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15"/>
      <c r="N119" s="815"/>
      <c r="O119" s="815"/>
      <c r="P119" s="815"/>
      <c r="Q119" s="815"/>
      <c r="R119" s="816"/>
      <c r="S119" s="817"/>
      <c r="T119" s="817"/>
      <c r="U119" s="817"/>
      <c r="V119" s="818"/>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15"/>
      <c r="N120" s="815"/>
      <c r="O120" s="815"/>
      <c r="P120" s="815"/>
      <c r="Q120" s="815"/>
      <c r="R120" s="816"/>
      <c r="S120" s="817"/>
      <c r="T120" s="817"/>
      <c r="U120" s="817"/>
      <c r="V120" s="818"/>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15"/>
      <c r="N121" s="815"/>
      <c r="O121" s="815"/>
      <c r="P121" s="815"/>
      <c r="Q121" s="815"/>
      <c r="R121" s="816"/>
      <c r="S121" s="817"/>
      <c r="T121" s="817"/>
      <c r="U121" s="817"/>
      <c r="V121" s="818"/>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15"/>
      <c r="N122" s="815"/>
      <c r="O122" s="815"/>
      <c r="P122" s="815"/>
      <c r="Q122" s="815"/>
      <c r="R122" s="816"/>
      <c r="S122" s="817"/>
      <c r="T122" s="817"/>
      <c r="U122" s="817"/>
      <c r="V122" s="818"/>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15"/>
      <c r="N123" s="815"/>
      <c r="O123" s="815"/>
      <c r="P123" s="815"/>
      <c r="Q123" s="815"/>
      <c r="R123" s="816"/>
      <c r="S123" s="817"/>
      <c r="T123" s="817"/>
      <c r="U123" s="817"/>
      <c r="V123" s="818"/>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15"/>
      <c r="N124" s="815"/>
      <c r="O124" s="815"/>
      <c r="P124" s="815"/>
      <c r="Q124" s="815"/>
      <c r="R124" s="816"/>
      <c r="S124" s="817"/>
      <c r="T124" s="817"/>
      <c r="U124" s="817"/>
      <c r="V124" s="818"/>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15"/>
      <c r="N125" s="815"/>
      <c r="O125" s="815"/>
      <c r="P125" s="815"/>
      <c r="Q125" s="815"/>
      <c r="R125" s="816"/>
      <c r="S125" s="817"/>
      <c r="T125" s="817"/>
      <c r="U125" s="817"/>
      <c r="V125" s="818"/>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15"/>
      <c r="N126" s="815"/>
      <c r="O126" s="815"/>
      <c r="P126" s="815"/>
      <c r="Q126" s="815"/>
      <c r="R126" s="816"/>
      <c r="S126" s="817"/>
      <c r="T126" s="817"/>
      <c r="U126" s="817"/>
      <c r="V126" s="818"/>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15"/>
      <c r="N127" s="815"/>
      <c r="O127" s="815"/>
      <c r="P127" s="815"/>
      <c r="Q127" s="815"/>
      <c r="R127" s="816"/>
      <c r="S127" s="817"/>
      <c r="T127" s="817"/>
      <c r="U127" s="817"/>
      <c r="V127" s="818"/>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15"/>
      <c r="N128" s="815"/>
      <c r="O128" s="815"/>
      <c r="P128" s="815"/>
      <c r="Q128" s="815"/>
      <c r="R128" s="816"/>
      <c r="S128" s="817"/>
      <c r="T128" s="817"/>
      <c r="U128" s="817"/>
      <c r="V128" s="818"/>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15"/>
      <c r="N129" s="815"/>
      <c r="O129" s="815"/>
      <c r="P129" s="815"/>
      <c r="Q129" s="815"/>
      <c r="R129" s="816"/>
      <c r="S129" s="817"/>
      <c r="T129" s="817"/>
      <c r="U129" s="817"/>
      <c r="V129" s="818"/>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15"/>
      <c r="N130" s="815"/>
      <c r="O130" s="815"/>
      <c r="P130" s="815"/>
      <c r="Q130" s="815"/>
      <c r="R130" s="816"/>
      <c r="S130" s="817"/>
      <c r="T130" s="817"/>
      <c r="U130" s="817"/>
      <c r="V130" s="818"/>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15"/>
      <c r="N131" s="815"/>
      <c r="O131" s="815"/>
      <c r="P131" s="815"/>
      <c r="Q131" s="815"/>
      <c r="R131" s="816"/>
      <c r="S131" s="817"/>
      <c r="T131" s="817"/>
      <c r="U131" s="817"/>
      <c r="V131" s="818"/>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35"/>
      <c r="N132" s="835"/>
      <c r="O132" s="835"/>
      <c r="P132" s="835"/>
      <c r="Q132" s="835"/>
      <c r="R132" s="881"/>
      <c r="S132" s="882"/>
      <c r="T132" s="882"/>
      <c r="U132" s="882"/>
      <c r="V132" s="883"/>
      <c r="W132" s="177"/>
      <c r="X132" s="178"/>
      <c r="Y132" s="178"/>
      <c r="Z132" s="725"/>
      <c r="AA132" s="720"/>
      <c r="AB132" s="722"/>
    </row>
    <row r="133" spans="1:28" ht="4.5" customHeight="1">
      <c r="A133" s="19"/>
    </row>
    <row r="134" spans="1:28" ht="28.5" customHeight="1">
      <c r="B134" s="23"/>
      <c r="C134" s="834"/>
      <c r="D134" s="834"/>
      <c r="E134" s="834"/>
      <c r="F134" s="834"/>
      <c r="G134" s="834"/>
      <c r="H134" s="834"/>
      <c r="I134" s="834"/>
      <c r="J134" s="834"/>
      <c r="K134" s="834"/>
      <c r="L134" s="834"/>
      <c r="M134" s="834"/>
      <c r="N134" s="834"/>
      <c r="O134" s="834"/>
      <c r="P134" s="834"/>
      <c r="Q134" s="834"/>
      <c r="R134" s="834"/>
      <c r="S134" s="834"/>
      <c r="T134" s="834"/>
      <c r="U134" s="834"/>
      <c r="V134" s="834"/>
      <c r="W134" s="834"/>
      <c r="X134" s="834"/>
      <c r="Y134" s="834"/>
      <c r="Z134" s="834"/>
      <c r="AA134" s="834"/>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hyperlinks>
    <hyperlink ref="M26" r:id="rId1" xr:uid="{00000000-0004-0000-0100-000000000000}"/>
  </hyperlinks>
  <pageMargins left="0.70866141732283472" right="0.70866141732283472" top="0.74803149606299213" bottom="0.74803149606299213" header="0.31496062992125984" footer="0.31496062992125984"/>
  <pageSetup paperSize="9" scale="53"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Z233"/>
  <sheetViews>
    <sheetView view="pageBreakPreview" zoomScale="115" zoomScaleNormal="120" zoomScaleSheetLayoutView="115" workbookViewId="0">
      <selection activeCell="AM13" sqref="AM13"/>
    </sheetView>
  </sheetViews>
  <sheetFormatPr defaultColWidth="9" defaultRowHeight="13.2"/>
  <cols>
    <col min="1" max="1" width="2.44140625" style="46" customWidth="1"/>
    <col min="2" max="6" width="2.77734375" style="46" customWidth="1"/>
    <col min="7" max="35" width="2.44140625" style="46" customWidth="1"/>
    <col min="36" max="36" width="2.44140625" style="47" customWidth="1"/>
    <col min="37" max="37" width="2.44140625" style="46" customWidth="1"/>
    <col min="38" max="38" width="3.44140625" style="46" customWidth="1"/>
    <col min="39" max="43" width="9.21875" style="46" customWidth="1"/>
    <col min="44" max="44" width="9.777343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967" t="s">
        <v>97</v>
      </c>
      <c r="Z1" s="967"/>
      <c r="AA1" s="967"/>
      <c r="AB1" s="967"/>
      <c r="AC1" s="967" t="str">
        <f>IF(基本情報入力シート!C11="","",基本情報入力シート!C11)</f>
        <v>○○○</v>
      </c>
      <c r="AD1" s="967"/>
      <c r="AE1" s="967"/>
      <c r="AF1" s="967"/>
      <c r="AG1" s="967"/>
      <c r="AH1" s="967"/>
      <c r="AI1" s="967"/>
      <c r="AJ1" s="967"/>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14" t="s">
        <v>363</v>
      </c>
      <c r="C3" s="1114"/>
      <c r="D3" s="1114"/>
      <c r="E3" s="1114"/>
      <c r="F3" s="1114"/>
      <c r="G3" s="1114"/>
      <c r="H3" s="1114"/>
      <c r="I3" s="1114"/>
      <c r="J3" s="1114"/>
      <c r="K3" s="1114"/>
      <c r="L3" s="1114"/>
      <c r="M3" s="1114"/>
      <c r="N3" s="1114"/>
      <c r="O3" s="1114"/>
      <c r="P3" s="1114"/>
      <c r="Q3" s="1114"/>
      <c r="R3" s="1114"/>
      <c r="S3" s="1114"/>
      <c r="T3" s="1114"/>
      <c r="U3" s="1114"/>
      <c r="V3" s="1114"/>
      <c r="W3" s="1114"/>
      <c r="X3" s="1114"/>
      <c r="Y3" s="1114"/>
      <c r="Z3" s="1114"/>
      <c r="AA3" s="1114"/>
      <c r="AB3" s="1114"/>
      <c r="AC3" s="1114"/>
      <c r="AD3" s="1114"/>
      <c r="AE3" s="1114"/>
      <c r="AF3" s="1114"/>
      <c r="AG3" s="1114"/>
      <c r="AH3" s="1114"/>
      <c r="AI3" s="1114"/>
      <c r="AJ3" s="1114"/>
      <c r="AK3" s="1114"/>
    </row>
    <row r="4" spans="1:46" ht="16.5" customHeight="1">
      <c r="A4" s="180"/>
      <c r="B4" s="183"/>
      <c r="C4" s="183"/>
      <c r="D4" s="183"/>
      <c r="E4" s="183"/>
      <c r="F4" s="183"/>
      <c r="G4" s="183"/>
      <c r="H4" s="183"/>
      <c r="I4" s="183"/>
      <c r="J4" s="183"/>
      <c r="K4" s="183"/>
      <c r="L4" s="183"/>
      <c r="M4" s="183"/>
      <c r="N4" s="183"/>
      <c r="O4" s="183"/>
      <c r="P4" s="183"/>
      <c r="Q4" s="183"/>
      <c r="R4" s="183"/>
      <c r="S4" s="183"/>
      <c r="T4" s="183"/>
      <c r="U4" s="648" t="s">
        <v>364</v>
      </c>
      <c r="V4" s="1115">
        <v>4</v>
      </c>
      <c r="W4" s="1115"/>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60" t="s">
        <v>142</v>
      </c>
      <c r="B8" s="961"/>
      <c r="C8" s="961"/>
      <c r="D8" s="961"/>
      <c r="E8" s="961"/>
      <c r="F8" s="962"/>
      <c r="G8" s="963" t="str">
        <f>IF(基本情報入力シート!M15="","",基本情報入力シート!M15)</f>
        <v>○○ケアサービス</v>
      </c>
      <c r="H8" s="963"/>
      <c r="I8" s="963"/>
      <c r="J8" s="963"/>
      <c r="K8" s="963"/>
      <c r="L8" s="963"/>
      <c r="M8" s="963"/>
      <c r="N8" s="963"/>
      <c r="O8" s="963"/>
      <c r="P8" s="963"/>
      <c r="Q8" s="963"/>
      <c r="R8" s="963"/>
      <c r="S8" s="963"/>
      <c r="T8" s="963"/>
      <c r="U8" s="963"/>
      <c r="V8" s="963"/>
      <c r="W8" s="963"/>
      <c r="X8" s="963"/>
      <c r="Y8" s="963"/>
      <c r="Z8" s="963"/>
      <c r="AA8" s="963"/>
      <c r="AB8" s="963"/>
      <c r="AC8" s="963"/>
      <c r="AD8" s="963"/>
      <c r="AE8" s="963"/>
      <c r="AF8" s="963"/>
      <c r="AG8" s="963"/>
      <c r="AH8" s="963"/>
      <c r="AI8" s="963"/>
      <c r="AJ8" s="964"/>
    </row>
    <row r="9" spans="1:46" s="49" customFormat="1" ht="25.5" customHeight="1">
      <c r="A9" s="987" t="s">
        <v>141</v>
      </c>
      <c r="B9" s="988"/>
      <c r="C9" s="988"/>
      <c r="D9" s="988"/>
      <c r="E9" s="988"/>
      <c r="F9" s="989"/>
      <c r="G9" s="965" t="str">
        <f>IF(基本情報入力シート!M16="","",基本情報入力シート!M16)</f>
        <v>○○ケアサービス</v>
      </c>
      <c r="H9" s="965"/>
      <c r="I9" s="965"/>
      <c r="J9" s="965"/>
      <c r="K9" s="965"/>
      <c r="L9" s="965"/>
      <c r="M9" s="965"/>
      <c r="N9" s="965"/>
      <c r="O9" s="965"/>
      <c r="P9" s="965"/>
      <c r="Q9" s="965"/>
      <c r="R9" s="965"/>
      <c r="S9" s="965"/>
      <c r="T9" s="965"/>
      <c r="U9" s="965"/>
      <c r="V9" s="965"/>
      <c r="W9" s="965"/>
      <c r="X9" s="965"/>
      <c r="Y9" s="965"/>
      <c r="Z9" s="965"/>
      <c r="AA9" s="965"/>
      <c r="AB9" s="965"/>
      <c r="AC9" s="965"/>
      <c r="AD9" s="965"/>
      <c r="AE9" s="965"/>
      <c r="AF9" s="965"/>
      <c r="AG9" s="965"/>
      <c r="AH9" s="965"/>
      <c r="AI9" s="965"/>
      <c r="AJ9" s="966"/>
    </row>
    <row r="10" spans="1:46" s="49" customFormat="1" ht="12.75" customHeight="1">
      <c r="A10" s="977" t="s">
        <v>145</v>
      </c>
      <c r="B10" s="978"/>
      <c r="C10" s="978"/>
      <c r="D10" s="978"/>
      <c r="E10" s="978"/>
      <c r="F10" s="979"/>
      <c r="G10" s="189" t="s">
        <v>8</v>
      </c>
      <c r="H10" s="990" t="str">
        <f>IF(基本情報入力シート!AC17="－","",基本情報入力シート!AC17)</f>
        <v>100－1234</v>
      </c>
      <c r="I10" s="990"/>
      <c r="J10" s="990"/>
      <c r="K10" s="990"/>
      <c r="L10" s="99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80"/>
      <c r="B11" s="981"/>
      <c r="C11" s="981"/>
      <c r="D11" s="981"/>
      <c r="E11" s="981"/>
      <c r="F11" s="982"/>
      <c r="G11" s="973" t="str">
        <f>IF(基本情報入力シート!M18="","",基本情報入力シート!M18)</f>
        <v>千代田区霞が関１－２－２</v>
      </c>
      <c r="H11" s="974"/>
      <c r="I11" s="974"/>
      <c r="J11" s="974"/>
      <c r="K11" s="974"/>
      <c r="L11" s="974"/>
      <c r="M11" s="974"/>
      <c r="N11" s="974"/>
      <c r="O11" s="974"/>
      <c r="P11" s="974"/>
      <c r="Q11" s="974"/>
      <c r="R11" s="974"/>
      <c r="S11" s="974"/>
      <c r="T11" s="974"/>
      <c r="U11" s="974"/>
      <c r="V11" s="974"/>
      <c r="W11" s="974"/>
      <c r="X11" s="974"/>
      <c r="Y11" s="974"/>
      <c r="Z11" s="974"/>
      <c r="AA11" s="974"/>
      <c r="AB11" s="974"/>
      <c r="AC11" s="974"/>
      <c r="AD11" s="974"/>
      <c r="AE11" s="974"/>
      <c r="AF11" s="974"/>
      <c r="AG11" s="974"/>
      <c r="AH11" s="974"/>
      <c r="AI11" s="974"/>
      <c r="AJ11" s="975"/>
    </row>
    <row r="12" spans="1:46" s="49" customFormat="1" ht="16.5" customHeight="1">
      <c r="A12" s="980"/>
      <c r="B12" s="981"/>
      <c r="C12" s="981"/>
      <c r="D12" s="981"/>
      <c r="E12" s="981"/>
      <c r="F12" s="982"/>
      <c r="G12" s="976" t="str">
        <f>IF(基本情報入力シート!M19="","",基本情報入力シート!M19)</f>
        <v>○○ビル18Ｆ</v>
      </c>
      <c r="H12" s="971"/>
      <c r="I12" s="971"/>
      <c r="J12" s="971"/>
      <c r="K12" s="971"/>
      <c r="L12" s="971"/>
      <c r="M12" s="971"/>
      <c r="N12" s="971"/>
      <c r="O12" s="971"/>
      <c r="P12" s="971"/>
      <c r="Q12" s="971"/>
      <c r="R12" s="971"/>
      <c r="S12" s="971"/>
      <c r="T12" s="971"/>
      <c r="U12" s="971"/>
      <c r="V12" s="971"/>
      <c r="W12" s="971"/>
      <c r="X12" s="971"/>
      <c r="Y12" s="971"/>
      <c r="Z12" s="971"/>
      <c r="AA12" s="971"/>
      <c r="AB12" s="971"/>
      <c r="AC12" s="971"/>
      <c r="AD12" s="971"/>
      <c r="AE12" s="971"/>
      <c r="AF12" s="971"/>
      <c r="AG12" s="971"/>
      <c r="AH12" s="971"/>
      <c r="AI12" s="971"/>
      <c r="AJ12" s="972"/>
    </row>
    <row r="13" spans="1:46" s="49" customFormat="1" ht="12">
      <c r="A13" s="983" t="s">
        <v>142</v>
      </c>
      <c r="B13" s="984"/>
      <c r="C13" s="984"/>
      <c r="D13" s="984"/>
      <c r="E13" s="984"/>
      <c r="F13" s="985"/>
      <c r="G13" s="963" t="str">
        <f>IF(基本情報入力シート!M22="","",基本情報入力シート!M22)</f>
        <v>コウロウ　タロウ</v>
      </c>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4"/>
    </row>
    <row r="14" spans="1:46" s="49" customFormat="1" ht="25.5" customHeight="1">
      <c r="A14" s="980" t="s">
        <v>140</v>
      </c>
      <c r="B14" s="981"/>
      <c r="C14" s="981"/>
      <c r="D14" s="981"/>
      <c r="E14" s="981"/>
      <c r="F14" s="982"/>
      <c r="G14" s="971" t="str">
        <f>IF(基本情報入力シート!M23="","",基本情報入力シート!M23)</f>
        <v>厚労　太郎</v>
      </c>
      <c r="H14" s="971"/>
      <c r="I14" s="971"/>
      <c r="J14" s="971"/>
      <c r="K14" s="971"/>
      <c r="L14" s="971"/>
      <c r="M14" s="971"/>
      <c r="N14" s="971"/>
      <c r="O14" s="971"/>
      <c r="P14" s="971"/>
      <c r="Q14" s="971"/>
      <c r="R14" s="971"/>
      <c r="S14" s="971"/>
      <c r="T14" s="971"/>
      <c r="U14" s="971"/>
      <c r="V14" s="971"/>
      <c r="W14" s="971"/>
      <c r="X14" s="971"/>
      <c r="Y14" s="971"/>
      <c r="Z14" s="971"/>
      <c r="AA14" s="971"/>
      <c r="AB14" s="971"/>
      <c r="AC14" s="971"/>
      <c r="AD14" s="971"/>
      <c r="AE14" s="971"/>
      <c r="AF14" s="971"/>
      <c r="AG14" s="971"/>
      <c r="AH14" s="971"/>
      <c r="AI14" s="971"/>
      <c r="AJ14" s="972"/>
    </row>
    <row r="15" spans="1:46" s="49" customFormat="1" ht="15" customHeight="1">
      <c r="A15" s="968" t="s">
        <v>144</v>
      </c>
      <c r="B15" s="968"/>
      <c r="C15" s="968"/>
      <c r="D15" s="968"/>
      <c r="E15" s="968"/>
      <c r="F15" s="968"/>
      <c r="G15" s="986" t="s">
        <v>0</v>
      </c>
      <c r="H15" s="967"/>
      <c r="I15" s="967"/>
      <c r="J15" s="967"/>
      <c r="K15" s="969" t="str">
        <f>IF(基本情報入力シート!M24="","",基本情報入力シート!M24)</f>
        <v>03-3571-0000</v>
      </c>
      <c r="L15" s="969"/>
      <c r="M15" s="969"/>
      <c r="N15" s="969"/>
      <c r="O15" s="969"/>
      <c r="P15" s="967" t="s">
        <v>1</v>
      </c>
      <c r="Q15" s="967"/>
      <c r="R15" s="967"/>
      <c r="S15" s="967"/>
      <c r="T15" s="969" t="str">
        <f>IF(基本情報入力シート!M25="","",基本情報入力シート!M25)</f>
        <v>03-3591-9999</v>
      </c>
      <c r="U15" s="969"/>
      <c r="V15" s="969"/>
      <c r="W15" s="969"/>
      <c r="X15" s="969"/>
      <c r="Y15" s="967" t="s">
        <v>143</v>
      </c>
      <c r="Z15" s="967"/>
      <c r="AA15" s="967"/>
      <c r="AB15" s="967"/>
      <c r="AC15" s="970" t="str">
        <f>IF(基本情報入力シート!M26="","",基本情報入力シート!M26)</f>
        <v>aaa@aaa.aa.jp</v>
      </c>
      <c r="AD15" s="970"/>
      <c r="AE15" s="970"/>
      <c r="AF15" s="970"/>
      <c r="AG15" s="970"/>
      <c r="AH15" s="970"/>
      <c r="AI15" s="970"/>
      <c r="AJ15" s="970"/>
      <c r="AK15" s="50"/>
      <c r="AT15" s="51"/>
    </row>
    <row r="16" spans="1:46" s="49" customFormat="1" ht="12.6"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452</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510</v>
      </c>
      <c r="C19" s="661" t="s">
        <v>528</v>
      </c>
      <c r="D19" s="199"/>
      <c r="E19" s="200"/>
      <c r="F19" s="200"/>
      <c r="G19" s="200"/>
      <c r="H19" s="200"/>
      <c r="I19" s="200"/>
      <c r="J19" s="200"/>
      <c r="K19" s="200"/>
      <c r="L19" s="769" t="s">
        <v>510</v>
      </c>
      <c r="M19" s="662" t="s">
        <v>529</v>
      </c>
      <c r="N19" s="201"/>
      <c r="O19" s="202"/>
      <c r="P19" s="203"/>
      <c r="Q19" s="203"/>
      <c r="R19" s="203"/>
      <c r="S19" s="203"/>
      <c r="T19" s="203"/>
      <c r="U19" s="203"/>
      <c r="V19" s="203"/>
      <c r="W19" s="770" t="s">
        <v>449</v>
      </c>
      <c r="X19" s="665" t="s">
        <v>530</v>
      </c>
      <c r="Y19" s="663"/>
      <c r="Z19" s="663"/>
      <c r="AA19" s="664"/>
      <c r="AB19" s="663"/>
      <c r="AC19" s="663"/>
      <c r="AD19" s="663"/>
      <c r="AE19" s="663"/>
      <c r="AF19" s="663"/>
      <c r="AG19" s="663"/>
      <c r="AH19" s="663"/>
      <c r="AI19" s="663"/>
      <c r="AJ19" s="663"/>
      <c r="AK19" s="681"/>
      <c r="AL19" s="679"/>
      <c r="AU19" s="52"/>
    </row>
    <row r="20" spans="1:47" ht="33.75" customHeight="1">
      <c r="A20" s="198"/>
      <c r="B20" s="923" t="s">
        <v>469</v>
      </c>
      <c r="C20" s="924"/>
      <c r="D20" s="924"/>
      <c r="E20" s="924"/>
      <c r="F20" s="924"/>
      <c r="G20" s="924"/>
      <c r="H20" s="924"/>
      <c r="I20" s="924"/>
      <c r="J20" s="924"/>
      <c r="K20" s="924"/>
      <c r="L20" s="923"/>
      <c r="M20" s="924"/>
      <c r="N20" s="924"/>
      <c r="O20" s="924"/>
      <c r="P20" s="924"/>
      <c r="Q20" s="924"/>
      <c r="R20" s="924"/>
      <c r="S20" s="924"/>
      <c r="T20" s="924"/>
      <c r="U20" s="924"/>
      <c r="V20" s="924"/>
      <c r="W20" s="923"/>
      <c r="X20" s="924"/>
      <c r="Y20" s="924"/>
      <c r="Z20" s="924"/>
      <c r="AA20" s="924"/>
      <c r="AB20" s="924"/>
      <c r="AC20" s="924"/>
      <c r="AD20" s="924"/>
      <c r="AE20" s="924"/>
      <c r="AF20" s="924"/>
      <c r="AG20" s="924"/>
      <c r="AH20" s="924"/>
      <c r="AI20" s="924"/>
      <c r="AJ20" s="924"/>
      <c r="AK20" s="924"/>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377</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29" t="s">
        <v>421</v>
      </c>
      <c r="C25" s="1129"/>
      <c r="D25" s="1129"/>
      <c r="E25" s="1129"/>
      <c r="F25" s="1129"/>
      <c r="G25" s="1129"/>
      <c r="H25" s="1129"/>
      <c r="I25" s="1129"/>
      <c r="J25" s="1129"/>
      <c r="K25" s="1129"/>
      <c r="L25" s="1129"/>
      <c r="M25" s="1129"/>
      <c r="N25" s="1129"/>
      <c r="O25" s="1129"/>
      <c r="P25" s="1129"/>
      <c r="Q25" s="1129"/>
      <c r="R25" s="1129"/>
      <c r="S25" s="1129"/>
      <c r="T25" s="1129"/>
      <c r="U25" s="1129"/>
      <c r="V25" s="1129"/>
      <c r="W25" s="1129"/>
      <c r="X25" s="1129"/>
      <c r="Y25" s="1129"/>
      <c r="Z25" s="1129"/>
      <c r="AA25" s="1129"/>
      <c r="AB25" s="1129"/>
      <c r="AC25" s="1129"/>
      <c r="AD25" s="1129"/>
      <c r="AE25" s="1129"/>
      <c r="AF25" s="1129"/>
      <c r="AG25" s="1129"/>
      <c r="AH25" s="1129"/>
      <c r="AI25" s="1129"/>
      <c r="AJ25" s="1129"/>
      <c r="AK25" s="112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46"/>
      <c r="B27" s="1147"/>
      <c r="C27" s="1147"/>
      <c r="D27" s="1147"/>
      <c r="E27" s="1147"/>
      <c r="F27" s="1147"/>
      <c r="G27" s="1147"/>
      <c r="H27" s="1147"/>
      <c r="I27" s="1147"/>
      <c r="J27" s="1147"/>
      <c r="K27" s="1147"/>
      <c r="L27" s="1147"/>
      <c r="M27" s="1147"/>
      <c r="N27" s="1147"/>
      <c r="O27" s="1148"/>
      <c r="P27" s="1087" t="s">
        <v>368</v>
      </c>
      <c r="Q27" s="1088"/>
      <c r="R27" s="1088"/>
      <c r="S27" s="1088"/>
      <c r="T27" s="1088"/>
      <c r="U27" s="1089"/>
      <c r="V27" s="727" t="str">
        <f>IF(P28="","",IF(P29="","",IF(P29&gt;P28,"○","☓")))</f>
        <v/>
      </c>
      <c r="W27" s="1090" t="s">
        <v>369</v>
      </c>
      <c r="X27" s="1088"/>
      <c r="Y27" s="1088"/>
      <c r="Z27" s="1088"/>
      <c r="AA27" s="1088"/>
      <c r="AB27" s="1089"/>
      <c r="AC27" s="727" t="str">
        <f>IF(W28="","",IF(W29="","",IF(W29&gt;W28,"○","☓")))</f>
        <v/>
      </c>
      <c r="AD27" s="1090" t="s">
        <v>361</v>
      </c>
      <c r="AE27" s="1088"/>
      <c r="AF27" s="1088"/>
      <c r="AG27" s="1088"/>
      <c r="AH27" s="1088"/>
      <c r="AI27" s="1089"/>
      <c r="AJ27" s="727" t="str">
        <f>IF(AD28="","",IF(AD29="","",IF(AD29&gt;AD28,"○","☓")))</f>
        <v>○</v>
      </c>
    </row>
    <row r="28" spans="1:47">
      <c r="A28" s="688" t="s">
        <v>10</v>
      </c>
      <c r="B28" s="1091" t="s">
        <v>365</v>
      </c>
      <c r="C28" s="1091"/>
      <c r="D28" s="1092">
        <f>IF(V4=0,"",V4)</f>
        <v>4</v>
      </c>
      <c r="E28" s="1092"/>
      <c r="F28" s="693" t="s">
        <v>367</v>
      </c>
      <c r="G28" s="695"/>
      <c r="H28" s="695"/>
      <c r="I28" s="695"/>
      <c r="J28" s="695"/>
      <c r="K28" s="695"/>
      <c r="L28" s="695"/>
      <c r="M28" s="695"/>
      <c r="N28" s="695"/>
      <c r="O28" s="696"/>
      <c r="P28" s="1093" t="str">
        <f>IF('別紙様式2-2 個表_処遇'!O5="","",'別紙様式2-2 個表_処遇'!O5)</f>
        <v/>
      </c>
      <c r="Q28" s="1094"/>
      <c r="R28" s="1094"/>
      <c r="S28" s="1094"/>
      <c r="T28" s="1094"/>
      <c r="U28" s="1094"/>
      <c r="V28" s="796" t="s">
        <v>2</v>
      </c>
      <c r="W28" s="1095" t="str">
        <f>IF('別紙様式2-3 個表_特定'!O5="","",'別紙様式2-3 個表_特定'!O5)</f>
        <v/>
      </c>
      <c r="X28" s="1096"/>
      <c r="Y28" s="1096"/>
      <c r="Z28" s="1096"/>
      <c r="AA28" s="1096"/>
      <c r="AB28" s="1096"/>
      <c r="AC28" s="796" t="s">
        <v>2</v>
      </c>
      <c r="AD28" s="1095">
        <f>IF('別紙様式2-4 個表_ベースアップ'!O5="","",'別紙様式2-4 個表_ベースアップ'!O5)</f>
        <v>4597200</v>
      </c>
      <c r="AE28" s="1096"/>
      <c r="AF28" s="1096"/>
      <c r="AG28" s="1096"/>
      <c r="AH28" s="1096"/>
      <c r="AI28" s="1096"/>
      <c r="AJ28" s="802" t="s">
        <v>2</v>
      </c>
      <c r="AL28" s="50"/>
    </row>
    <row r="29" spans="1:47" ht="22.5" customHeight="1">
      <c r="A29" s="685" t="s">
        <v>11</v>
      </c>
      <c r="B29" s="1166" t="s">
        <v>376</v>
      </c>
      <c r="C29" s="1167"/>
      <c r="D29" s="1167"/>
      <c r="E29" s="1167"/>
      <c r="F29" s="1167"/>
      <c r="G29" s="1167"/>
      <c r="H29" s="1167"/>
      <c r="I29" s="1167"/>
      <c r="J29" s="1167"/>
      <c r="K29" s="1167"/>
      <c r="L29" s="1167"/>
      <c r="M29" s="1167"/>
      <c r="N29" s="1167"/>
      <c r="O29" s="1168"/>
      <c r="P29" s="1169" t="str">
        <f>IFERROR(P30-P31,"")</f>
        <v/>
      </c>
      <c r="Q29" s="1170"/>
      <c r="R29" s="1170"/>
      <c r="S29" s="1170"/>
      <c r="T29" s="1170"/>
      <c r="U29" s="1170"/>
      <c r="V29" s="797" t="s">
        <v>2</v>
      </c>
      <c r="W29" s="1171" t="str">
        <f>IFERROR(W30-W31,"")</f>
        <v/>
      </c>
      <c r="X29" s="1172"/>
      <c r="Y29" s="1172"/>
      <c r="Z29" s="1172"/>
      <c r="AA29" s="1172"/>
      <c r="AB29" s="1172"/>
      <c r="AC29" s="797" t="s">
        <v>2</v>
      </c>
      <c r="AD29" s="1171">
        <f>IFERROR(AD30-AD31,"")</f>
        <v>4598000</v>
      </c>
      <c r="AE29" s="1172"/>
      <c r="AF29" s="1172"/>
      <c r="AG29" s="1172"/>
      <c r="AH29" s="1172"/>
      <c r="AI29" s="1172"/>
      <c r="AJ29" s="803" t="s">
        <v>2</v>
      </c>
    </row>
    <row r="30" spans="1:47" ht="22.5" customHeight="1">
      <c r="A30" s="686"/>
      <c r="B30" s="1173" t="s">
        <v>411</v>
      </c>
      <c r="C30" s="1174"/>
      <c r="D30" s="1174"/>
      <c r="E30" s="1174"/>
      <c r="F30" s="1174"/>
      <c r="G30" s="1174"/>
      <c r="H30" s="1174"/>
      <c r="I30" s="1174"/>
      <c r="J30" s="1174"/>
      <c r="K30" s="1174"/>
      <c r="L30" s="1174"/>
      <c r="M30" s="1174"/>
      <c r="N30" s="1174"/>
      <c r="O30" s="1175"/>
      <c r="P30" s="1176"/>
      <c r="Q30" s="1177"/>
      <c r="R30" s="1177"/>
      <c r="S30" s="1177"/>
      <c r="T30" s="1177"/>
      <c r="U30" s="1177"/>
      <c r="V30" s="798" t="s">
        <v>2</v>
      </c>
      <c r="W30" s="1178"/>
      <c r="X30" s="1179"/>
      <c r="Y30" s="1179"/>
      <c r="Z30" s="1179"/>
      <c r="AA30" s="1179"/>
      <c r="AB30" s="1179"/>
      <c r="AC30" s="798" t="s">
        <v>2</v>
      </c>
      <c r="AD30" s="1180">
        <v>207408000</v>
      </c>
      <c r="AE30" s="1181"/>
      <c r="AF30" s="1181"/>
      <c r="AG30" s="1181"/>
      <c r="AH30" s="1181"/>
      <c r="AI30" s="1181"/>
      <c r="AJ30" s="804" t="s">
        <v>2</v>
      </c>
    </row>
    <row r="31" spans="1:47" ht="33.75" customHeight="1">
      <c r="A31" s="686"/>
      <c r="B31" s="1173" t="s">
        <v>385</v>
      </c>
      <c r="C31" s="1182"/>
      <c r="D31" s="1182"/>
      <c r="E31" s="1182"/>
      <c r="F31" s="1182"/>
      <c r="G31" s="1182"/>
      <c r="H31" s="1182"/>
      <c r="I31" s="1182"/>
      <c r="J31" s="1182"/>
      <c r="K31" s="1182"/>
      <c r="L31" s="1182"/>
      <c r="M31" s="1182"/>
      <c r="N31" s="1182"/>
      <c r="O31" s="1183"/>
      <c r="P31" s="1093" t="str">
        <f>IF((P32-P33-P34-P35-P36)=0,"",(P32-P33-P34-P35-P36))</f>
        <v/>
      </c>
      <c r="Q31" s="1094"/>
      <c r="R31" s="1094"/>
      <c r="S31" s="1094"/>
      <c r="T31" s="1094"/>
      <c r="U31" s="1094"/>
      <c r="V31" s="799" t="s">
        <v>2</v>
      </c>
      <c r="W31" s="1095" t="str">
        <f>IF((W32-W33-W34-W35-W36)=0,"",(W32-W33-W34-W35-W36))</f>
        <v/>
      </c>
      <c r="X31" s="1096"/>
      <c r="Y31" s="1096"/>
      <c r="Z31" s="1096"/>
      <c r="AA31" s="1096"/>
      <c r="AB31" s="1096"/>
      <c r="AC31" s="799" t="s">
        <v>2</v>
      </c>
      <c r="AD31" s="1095">
        <f>IF((AD32-AD33-AD34-AD35-AD36)=0,"",(AD32-AD33-AD34-AD35-AD36))</f>
        <v>202810000</v>
      </c>
      <c r="AE31" s="1096"/>
      <c r="AF31" s="1096"/>
      <c r="AG31" s="1096"/>
      <c r="AH31" s="1096"/>
      <c r="AI31" s="1096"/>
      <c r="AJ31" s="805" t="s">
        <v>2</v>
      </c>
    </row>
    <row r="32" spans="1:47" ht="15" customHeight="1">
      <c r="A32" s="686"/>
      <c r="B32" s="1184"/>
      <c r="C32" s="702" t="s">
        <v>362</v>
      </c>
      <c r="D32" s="703"/>
      <c r="E32" s="703"/>
      <c r="F32" s="703"/>
      <c r="G32" s="703"/>
      <c r="H32" s="703"/>
      <c r="I32" s="703"/>
      <c r="J32" s="703"/>
      <c r="K32" s="703"/>
      <c r="L32" s="703"/>
      <c r="M32" s="703"/>
      <c r="N32" s="703"/>
      <c r="O32" s="701"/>
      <c r="P32" s="1186"/>
      <c r="Q32" s="1187"/>
      <c r="R32" s="1187"/>
      <c r="S32" s="1187"/>
      <c r="T32" s="1187"/>
      <c r="U32" s="1187"/>
      <c r="V32" s="800" t="s">
        <v>2</v>
      </c>
      <c r="W32" s="1188"/>
      <c r="X32" s="1189"/>
      <c r="Y32" s="1189"/>
      <c r="Z32" s="1189"/>
      <c r="AA32" s="1189"/>
      <c r="AB32" s="1189"/>
      <c r="AC32" s="800" t="s">
        <v>2</v>
      </c>
      <c r="AD32" s="1190">
        <v>231258000</v>
      </c>
      <c r="AE32" s="1191"/>
      <c r="AF32" s="1191"/>
      <c r="AG32" s="1191"/>
      <c r="AH32" s="1191"/>
      <c r="AI32" s="1191"/>
      <c r="AJ32" s="806" t="s">
        <v>2</v>
      </c>
      <c r="AL32" s="50"/>
    </row>
    <row r="33" spans="1:38" ht="15" customHeight="1">
      <c r="A33" s="686"/>
      <c r="B33" s="1184"/>
      <c r="C33" s="697" t="s">
        <v>373</v>
      </c>
      <c r="D33" s="698"/>
      <c r="E33" s="698"/>
      <c r="F33" s="698"/>
      <c r="G33" s="698"/>
      <c r="H33" s="698"/>
      <c r="I33" s="698"/>
      <c r="J33" s="698"/>
      <c r="K33" s="698"/>
      <c r="L33" s="698"/>
      <c r="M33" s="698"/>
      <c r="N33" s="698"/>
      <c r="O33" s="699"/>
      <c r="P33" s="1186"/>
      <c r="Q33" s="1187"/>
      <c r="R33" s="1187"/>
      <c r="S33" s="1187"/>
      <c r="T33" s="1187"/>
      <c r="U33" s="1187"/>
      <c r="V33" s="800" t="s">
        <v>2</v>
      </c>
      <c r="W33" s="1188"/>
      <c r="X33" s="1189"/>
      <c r="Y33" s="1189"/>
      <c r="Z33" s="1189"/>
      <c r="AA33" s="1189"/>
      <c r="AB33" s="1189"/>
      <c r="AC33" s="800" t="s">
        <v>2</v>
      </c>
      <c r="AD33" s="1190">
        <v>19666000</v>
      </c>
      <c r="AE33" s="1191"/>
      <c r="AF33" s="1191"/>
      <c r="AG33" s="1191"/>
      <c r="AH33" s="1191"/>
      <c r="AI33" s="1191"/>
      <c r="AJ33" s="806" t="s">
        <v>2</v>
      </c>
      <c r="AL33" s="50"/>
    </row>
    <row r="34" spans="1:38" ht="15" customHeight="1">
      <c r="A34" s="686"/>
      <c r="B34" s="1184"/>
      <c r="C34" s="702" t="s">
        <v>375</v>
      </c>
      <c r="D34" s="703"/>
      <c r="E34" s="703"/>
      <c r="F34" s="703"/>
      <c r="G34" s="703"/>
      <c r="H34" s="703"/>
      <c r="I34" s="703"/>
      <c r="J34" s="703"/>
      <c r="K34" s="703"/>
      <c r="L34" s="703"/>
      <c r="M34" s="703"/>
      <c r="N34" s="703"/>
      <c r="O34" s="701"/>
      <c r="P34" s="1186"/>
      <c r="Q34" s="1187"/>
      <c r="R34" s="1187"/>
      <c r="S34" s="1187"/>
      <c r="T34" s="1187"/>
      <c r="U34" s="1187"/>
      <c r="V34" s="800" t="s">
        <v>2</v>
      </c>
      <c r="W34" s="1188"/>
      <c r="X34" s="1189"/>
      <c r="Y34" s="1189"/>
      <c r="Z34" s="1189"/>
      <c r="AA34" s="1189"/>
      <c r="AB34" s="1189"/>
      <c r="AC34" s="800" t="s">
        <v>2</v>
      </c>
      <c r="AD34" s="1190">
        <v>8782000</v>
      </c>
      <c r="AE34" s="1191"/>
      <c r="AF34" s="1191"/>
      <c r="AG34" s="1191"/>
      <c r="AH34" s="1191"/>
      <c r="AI34" s="1191"/>
      <c r="AJ34" s="806" t="s">
        <v>2</v>
      </c>
      <c r="AL34" s="50"/>
    </row>
    <row r="35" spans="1:38" ht="22.5" customHeight="1">
      <c r="A35" s="686"/>
      <c r="B35" s="1184"/>
      <c r="C35" s="1192" t="s">
        <v>374</v>
      </c>
      <c r="D35" s="1193"/>
      <c r="E35" s="1193"/>
      <c r="F35" s="1193"/>
      <c r="G35" s="1193"/>
      <c r="H35" s="1193"/>
      <c r="I35" s="1193"/>
      <c r="J35" s="1193"/>
      <c r="K35" s="1193"/>
      <c r="L35" s="1193"/>
      <c r="M35" s="1193"/>
      <c r="N35" s="1193"/>
      <c r="O35" s="1194"/>
      <c r="P35" s="1186"/>
      <c r="Q35" s="1187"/>
      <c r="R35" s="1187"/>
      <c r="S35" s="1187"/>
      <c r="T35" s="1187"/>
      <c r="U35" s="1187"/>
      <c r="V35" s="800" t="s">
        <v>2</v>
      </c>
      <c r="W35" s="1188"/>
      <c r="X35" s="1189"/>
      <c r="Y35" s="1189"/>
      <c r="Z35" s="1189"/>
      <c r="AA35" s="1189"/>
      <c r="AB35" s="1189"/>
      <c r="AC35" s="800" t="s">
        <v>2</v>
      </c>
      <c r="AD35" s="1190">
        <v>0</v>
      </c>
      <c r="AE35" s="1191"/>
      <c r="AF35" s="1191"/>
      <c r="AG35" s="1191"/>
      <c r="AH35" s="1191"/>
      <c r="AI35" s="1191"/>
      <c r="AJ35" s="806" t="s">
        <v>2</v>
      </c>
      <c r="AL35" s="50"/>
    </row>
    <row r="36" spans="1:38" ht="24.75" customHeight="1">
      <c r="A36" s="687"/>
      <c r="B36" s="1185"/>
      <c r="C36" s="1195" t="s">
        <v>366</v>
      </c>
      <c r="D36" s="1196"/>
      <c r="E36" s="1196"/>
      <c r="F36" s="1196"/>
      <c r="G36" s="1196"/>
      <c r="H36" s="1196"/>
      <c r="I36" s="1196"/>
      <c r="J36" s="1196"/>
      <c r="K36" s="1196"/>
      <c r="L36" s="1196"/>
      <c r="M36" s="1197"/>
      <c r="N36" s="1197"/>
      <c r="O36" s="1198"/>
      <c r="P36" s="1199"/>
      <c r="Q36" s="1200"/>
      <c r="R36" s="1200"/>
      <c r="S36" s="1200"/>
      <c r="T36" s="1200"/>
      <c r="U36" s="1200"/>
      <c r="V36" s="801" t="s">
        <v>2</v>
      </c>
      <c r="W36" s="1201"/>
      <c r="X36" s="1202"/>
      <c r="Y36" s="1202"/>
      <c r="Z36" s="1202"/>
      <c r="AA36" s="1202"/>
      <c r="AB36" s="1202"/>
      <c r="AC36" s="801" t="s">
        <v>2</v>
      </c>
      <c r="AD36" s="1203">
        <v>0</v>
      </c>
      <c r="AE36" s="1204"/>
      <c r="AF36" s="1204"/>
      <c r="AG36" s="1204"/>
      <c r="AH36" s="1204"/>
      <c r="AI36" s="1204"/>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370</v>
      </c>
    </row>
    <row r="39" spans="1:38" ht="22.5" customHeight="1">
      <c r="A39" s="683" t="s">
        <v>91</v>
      </c>
      <c r="B39" s="1205" t="s">
        <v>386</v>
      </c>
      <c r="C39" s="1205"/>
      <c r="D39" s="1205"/>
      <c r="E39" s="1205"/>
      <c r="F39" s="1205"/>
      <c r="G39" s="1205"/>
      <c r="H39" s="1205"/>
      <c r="I39" s="1205"/>
      <c r="J39" s="1205"/>
      <c r="K39" s="1205"/>
      <c r="L39" s="1205"/>
      <c r="M39" s="1205"/>
      <c r="N39" s="1205"/>
      <c r="O39" s="1205"/>
      <c r="P39" s="1205"/>
      <c r="Q39" s="1205"/>
      <c r="R39" s="1205"/>
      <c r="S39" s="1205"/>
      <c r="T39" s="1205"/>
      <c r="U39" s="1205"/>
      <c r="V39" s="1205"/>
      <c r="W39" s="1205"/>
      <c r="X39" s="1205"/>
      <c r="Y39" s="1205"/>
      <c r="Z39" s="1205"/>
      <c r="AA39" s="1205"/>
      <c r="AB39" s="1205"/>
      <c r="AC39" s="1205"/>
      <c r="AD39" s="1205"/>
      <c r="AE39" s="1205"/>
      <c r="AF39" s="1205"/>
      <c r="AG39" s="1205"/>
      <c r="AH39" s="1205"/>
      <c r="AI39" s="1205"/>
      <c r="AJ39" s="1205"/>
      <c r="AK39" s="1205"/>
    </row>
    <row r="40" spans="1:38" ht="22.5" customHeight="1">
      <c r="A40" s="683" t="s">
        <v>91</v>
      </c>
      <c r="B40" s="1205" t="s">
        <v>470</v>
      </c>
      <c r="C40" s="1205"/>
      <c r="D40" s="1205"/>
      <c r="E40" s="1205"/>
      <c r="F40" s="1205"/>
      <c r="G40" s="1205"/>
      <c r="H40" s="1205"/>
      <c r="I40" s="1205"/>
      <c r="J40" s="1205"/>
      <c r="K40" s="1205"/>
      <c r="L40" s="1205"/>
      <c r="M40" s="1205"/>
      <c r="N40" s="1205"/>
      <c r="O40" s="1205"/>
      <c r="P40" s="1205"/>
      <c r="Q40" s="1205"/>
      <c r="R40" s="1205"/>
      <c r="S40" s="1205"/>
      <c r="T40" s="1205"/>
      <c r="U40" s="1205"/>
      <c r="V40" s="1205"/>
      <c r="W40" s="1205"/>
      <c r="X40" s="1205"/>
      <c r="Y40" s="1205"/>
      <c r="Z40" s="1205"/>
      <c r="AA40" s="1205"/>
      <c r="AB40" s="1205"/>
      <c r="AC40" s="1205"/>
      <c r="AD40" s="1205"/>
      <c r="AE40" s="1205"/>
      <c r="AF40" s="1205"/>
      <c r="AG40" s="1205"/>
      <c r="AH40" s="1205"/>
      <c r="AI40" s="1205"/>
      <c r="AJ40" s="1205"/>
      <c r="AK40" s="1205"/>
    </row>
    <row r="41" spans="1:38" ht="22.5" customHeight="1">
      <c r="A41" s="683" t="s">
        <v>91</v>
      </c>
      <c r="B41" s="1205" t="s">
        <v>477</v>
      </c>
      <c r="C41" s="1205"/>
      <c r="D41" s="1205"/>
      <c r="E41" s="1205"/>
      <c r="F41" s="1205"/>
      <c r="G41" s="1205"/>
      <c r="H41" s="1205"/>
      <c r="I41" s="1205"/>
      <c r="J41" s="1205"/>
      <c r="K41" s="1205"/>
      <c r="L41" s="1205"/>
      <c r="M41" s="1205"/>
      <c r="N41" s="1205"/>
      <c r="O41" s="1205"/>
      <c r="P41" s="1205"/>
      <c r="Q41" s="1205"/>
      <c r="R41" s="1205"/>
      <c r="S41" s="1205"/>
      <c r="T41" s="1205"/>
      <c r="U41" s="1205"/>
      <c r="V41" s="1205"/>
      <c r="W41" s="1205"/>
      <c r="X41" s="1205"/>
      <c r="Y41" s="1205"/>
      <c r="Z41" s="1205"/>
      <c r="AA41" s="1205"/>
      <c r="AB41" s="1205"/>
      <c r="AC41" s="1205"/>
      <c r="AD41" s="1205"/>
      <c r="AE41" s="1205"/>
      <c r="AF41" s="1205"/>
      <c r="AG41" s="1205"/>
      <c r="AH41" s="1205"/>
      <c r="AI41" s="1205"/>
      <c r="AJ41" s="1205"/>
      <c r="AK41" s="1205"/>
    </row>
    <row r="42" spans="1:38" ht="13.5" customHeight="1">
      <c r="A42" s="683" t="s">
        <v>91</v>
      </c>
      <c r="B42" s="1205" t="s">
        <v>433</v>
      </c>
      <c r="C42" s="1205"/>
      <c r="D42" s="1205"/>
      <c r="E42" s="1205"/>
      <c r="F42" s="1205"/>
      <c r="G42" s="1205"/>
      <c r="H42" s="1205"/>
      <c r="I42" s="1205"/>
      <c r="J42" s="1205"/>
      <c r="K42" s="1205"/>
      <c r="L42" s="1205"/>
      <c r="M42" s="1205"/>
      <c r="N42" s="1205"/>
      <c r="O42" s="1205"/>
      <c r="P42" s="1205"/>
      <c r="Q42" s="1205"/>
      <c r="R42" s="1205"/>
      <c r="S42" s="1205"/>
      <c r="T42" s="1205"/>
      <c r="U42" s="1205"/>
      <c r="V42" s="1205"/>
      <c r="W42" s="1205"/>
      <c r="X42" s="1205"/>
      <c r="Y42" s="1205"/>
      <c r="Z42" s="1205"/>
      <c r="AA42" s="1205"/>
      <c r="AB42" s="1205"/>
      <c r="AC42" s="1205"/>
      <c r="AD42" s="1205"/>
      <c r="AE42" s="1205"/>
      <c r="AF42" s="1205"/>
      <c r="AG42" s="1205"/>
      <c r="AH42" s="1205"/>
      <c r="AI42" s="1205"/>
      <c r="AJ42" s="1205"/>
      <c r="AK42" s="1205"/>
    </row>
    <row r="43" spans="1:38" ht="13.5" customHeight="1">
      <c r="A43" s="683" t="s">
        <v>91</v>
      </c>
      <c r="B43" s="1205" t="s">
        <v>387</v>
      </c>
      <c r="C43" s="1205"/>
      <c r="D43" s="1205"/>
      <c r="E43" s="1205"/>
      <c r="F43" s="1205"/>
      <c r="G43" s="1205"/>
      <c r="H43" s="1205"/>
      <c r="I43" s="1205"/>
      <c r="J43" s="1205"/>
      <c r="K43" s="1205"/>
      <c r="L43" s="1205"/>
      <c r="M43" s="1205"/>
      <c r="N43" s="1205"/>
      <c r="O43" s="1205"/>
      <c r="P43" s="1205"/>
      <c r="Q43" s="1205"/>
      <c r="R43" s="1205"/>
      <c r="S43" s="1205"/>
      <c r="T43" s="1205"/>
      <c r="U43" s="1205"/>
      <c r="V43" s="1205"/>
      <c r="W43" s="1205"/>
      <c r="X43" s="1205"/>
      <c r="Y43" s="1205"/>
      <c r="Z43" s="1205"/>
      <c r="AA43" s="1205"/>
      <c r="AB43" s="1205"/>
      <c r="AC43" s="1205"/>
      <c r="AD43" s="1205"/>
      <c r="AE43" s="1205"/>
      <c r="AF43" s="1205"/>
      <c r="AG43" s="1205"/>
      <c r="AH43" s="1205"/>
      <c r="AI43" s="1205"/>
      <c r="AJ43" s="1205"/>
      <c r="AK43" s="1205"/>
    </row>
    <row r="44" spans="1:38" ht="33.75" customHeight="1">
      <c r="A44" s="683" t="s">
        <v>91</v>
      </c>
      <c r="B44" s="1129" t="s">
        <v>436</v>
      </c>
      <c r="C44" s="1205"/>
      <c r="D44" s="1205"/>
      <c r="E44" s="1205"/>
      <c r="F44" s="1205"/>
      <c r="G44" s="1205"/>
      <c r="H44" s="1205"/>
      <c r="I44" s="1205"/>
      <c r="J44" s="1205"/>
      <c r="K44" s="1205"/>
      <c r="L44" s="1205"/>
      <c r="M44" s="1205"/>
      <c r="N44" s="1205"/>
      <c r="O44" s="1205"/>
      <c r="P44" s="1205"/>
      <c r="Q44" s="1205"/>
      <c r="R44" s="1205"/>
      <c r="S44" s="1205"/>
      <c r="T44" s="1205"/>
      <c r="U44" s="1205"/>
      <c r="V44" s="1205"/>
      <c r="W44" s="1205"/>
      <c r="X44" s="1205"/>
      <c r="Y44" s="1205"/>
      <c r="Z44" s="1205"/>
      <c r="AA44" s="1205"/>
      <c r="AB44" s="1205"/>
      <c r="AC44" s="1205"/>
      <c r="AD44" s="1205"/>
      <c r="AE44" s="1205"/>
      <c r="AF44" s="1205"/>
      <c r="AG44" s="1205"/>
      <c r="AH44" s="1205"/>
      <c r="AI44" s="1205"/>
      <c r="AJ44" s="1205"/>
      <c r="AK44" s="1205"/>
    </row>
    <row r="45" spans="1:38" ht="13.5" customHeight="1">
      <c r="A45" s="683" t="s">
        <v>91</v>
      </c>
      <c r="B45" s="1205" t="s">
        <v>476</v>
      </c>
      <c r="C45" s="1206"/>
      <c r="D45" s="1206"/>
      <c r="E45" s="1206"/>
      <c r="F45" s="1206"/>
      <c r="G45" s="1206"/>
      <c r="H45" s="1206"/>
      <c r="I45" s="1206"/>
      <c r="J45" s="1206"/>
      <c r="K45" s="1206"/>
      <c r="L45" s="1206"/>
      <c r="M45" s="1206"/>
      <c r="N45" s="1206"/>
      <c r="O45" s="1206"/>
      <c r="P45" s="1206"/>
      <c r="Q45" s="1206"/>
      <c r="R45" s="1206"/>
      <c r="S45" s="1206"/>
      <c r="T45" s="1206"/>
      <c r="U45" s="1206"/>
      <c r="V45" s="1206"/>
      <c r="W45" s="1206"/>
      <c r="X45" s="1206"/>
      <c r="Y45" s="1206"/>
      <c r="Z45" s="1206"/>
      <c r="AA45" s="1206"/>
      <c r="AB45" s="1206"/>
      <c r="AC45" s="1206"/>
      <c r="AD45" s="1206"/>
      <c r="AE45" s="1206"/>
      <c r="AF45" s="1206"/>
      <c r="AG45" s="1206"/>
      <c r="AH45" s="1206"/>
      <c r="AI45" s="1206"/>
      <c r="AJ45" s="1206"/>
      <c r="AK45" s="1206"/>
    </row>
    <row r="46" spans="1:38" ht="13.5" customHeight="1">
      <c r="A46" s="682" t="s">
        <v>371</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129" t="s">
        <v>475</v>
      </c>
      <c r="C47" s="1129"/>
      <c r="D47" s="1129"/>
      <c r="E47" s="1129"/>
      <c r="F47" s="1129"/>
      <c r="G47" s="1129"/>
      <c r="H47" s="1129"/>
      <c r="I47" s="1129"/>
      <c r="J47" s="1129"/>
      <c r="K47" s="1129"/>
      <c r="L47" s="1129"/>
      <c r="M47" s="1129"/>
      <c r="N47" s="1129"/>
      <c r="O47" s="1129"/>
      <c r="P47" s="1129"/>
      <c r="Q47" s="1129"/>
      <c r="R47" s="1129"/>
      <c r="S47" s="1129"/>
      <c r="T47" s="1129"/>
      <c r="U47" s="1129"/>
      <c r="V47" s="1129"/>
      <c r="W47" s="1129"/>
      <c r="X47" s="1129"/>
      <c r="Y47" s="1129"/>
      <c r="Z47" s="1129"/>
      <c r="AA47" s="1129"/>
      <c r="AB47" s="1129"/>
      <c r="AC47" s="1129"/>
      <c r="AD47" s="1129"/>
      <c r="AE47" s="1129"/>
      <c r="AF47" s="1129"/>
      <c r="AG47" s="1129"/>
      <c r="AH47" s="1129"/>
      <c r="AI47" s="1129"/>
      <c r="AJ47" s="1129"/>
      <c r="AK47" s="1129"/>
    </row>
    <row r="48" spans="1:38" ht="22.5" customHeight="1">
      <c r="A48" s="683" t="s">
        <v>91</v>
      </c>
      <c r="B48" s="1205" t="s">
        <v>432</v>
      </c>
      <c r="C48" s="1205"/>
      <c r="D48" s="1205"/>
      <c r="E48" s="1205"/>
      <c r="F48" s="1205"/>
      <c r="G48" s="1205"/>
      <c r="H48" s="1205"/>
      <c r="I48" s="1205"/>
      <c r="J48" s="1205"/>
      <c r="K48" s="1205"/>
      <c r="L48" s="1205"/>
      <c r="M48" s="1205"/>
      <c r="N48" s="1205"/>
      <c r="O48" s="1205"/>
      <c r="P48" s="1205"/>
      <c r="Q48" s="1205"/>
      <c r="R48" s="1205"/>
      <c r="S48" s="1205"/>
      <c r="T48" s="1205"/>
      <c r="U48" s="1205"/>
      <c r="V48" s="1205"/>
      <c r="W48" s="1205"/>
      <c r="X48" s="1205"/>
      <c r="Y48" s="1205"/>
      <c r="Z48" s="1205"/>
      <c r="AA48" s="1205"/>
      <c r="AB48" s="1205"/>
      <c r="AC48" s="1205"/>
      <c r="AD48" s="1205"/>
      <c r="AE48" s="1205"/>
      <c r="AF48" s="1205"/>
      <c r="AG48" s="1205"/>
      <c r="AH48" s="1205"/>
      <c r="AI48" s="1205"/>
      <c r="AJ48" s="1205"/>
      <c r="AK48" s="1205"/>
    </row>
    <row r="49" spans="1:47" ht="13.5" customHeight="1">
      <c r="A49" s="682" t="s">
        <v>372</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151" t="s">
        <v>471</v>
      </c>
      <c r="C50" s="1151"/>
      <c r="D50" s="1151"/>
      <c r="E50" s="1151"/>
      <c r="F50" s="1151"/>
      <c r="G50" s="1151"/>
      <c r="H50" s="1151"/>
      <c r="I50" s="1151"/>
      <c r="J50" s="1151"/>
      <c r="K50" s="1151"/>
      <c r="L50" s="1151"/>
      <c r="M50" s="1151"/>
      <c r="N50" s="1151"/>
      <c r="O50" s="1151"/>
      <c r="P50" s="1151"/>
      <c r="Q50" s="1151"/>
      <c r="R50" s="1151"/>
      <c r="S50" s="1151"/>
      <c r="T50" s="1151"/>
      <c r="U50" s="1151"/>
      <c r="V50" s="1151"/>
      <c r="W50" s="1151"/>
      <c r="X50" s="1151"/>
      <c r="Y50" s="1151"/>
      <c r="Z50" s="1151"/>
      <c r="AA50" s="1151"/>
      <c r="AB50" s="1151"/>
      <c r="AC50" s="1151"/>
      <c r="AD50" s="1151"/>
      <c r="AE50" s="1151"/>
      <c r="AF50" s="1151"/>
      <c r="AG50" s="1151"/>
      <c r="AH50" s="1151"/>
      <c r="AI50" s="1151"/>
      <c r="AJ50" s="1151"/>
      <c r="AK50" s="115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388</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52" t="s">
        <v>414</v>
      </c>
      <c r="B53" s="952"/>
      <c r="C53" s="952"/>
      <c r="D53" s="952"/>
      <c r="E53" s="952"/>
      <c r="F53" s="952"/>
      <c r="G53" s="952"/>
      <c r="H53" s="952"/>
      <c r="I53" s="952"/>
      <c r="J53" s="952"/>
      <c r="K53" s="952"/>
      <c r="L53" s="952"/>
      <c r="M53" s="952"/>
      <c r="N53" s="952"/>
      <c r="O53" s="952"/>
      <c r="P53" s="952"/>
      <c r="Q53" s="952"/>
      <c r="R53" s="952"/>
      <c r="S53" s="952"/>
      <c r="T53" s="952"/>
      <c r="U53" s="952"/>
      <c r="V53" s="952"/>
      <c r="W53" s="952"/>
      <c r="X53" s="952"/>
      <c r="Y53" s="952"/>
      <c r="Z53" s="952"/>
      <c r="AA53" s="952"/>
      <c r="AB53" s="952" t="s">
        <v>379</v>
      </c>
      <c r="AC53" s="952"/>
      <c r="AD53" s="952"/>
      <c r="AE53" s="952"/>
      <c r="AF53" s="952"/>
      <c r="AG53" s="952"/>
      <c r="AH53" s="952"/>
      <c r="AI53" s="952"/>
      <c r="AJ53" s="952"/>
      <c r="AK53" s="952"/>
      <c r="AL53" s="47"/>
      <c r="AU53" s="52"/>
    </row>
    <row r="54" spans="1:47" ht="17.25" customHeight="1" thickBot="1">
      <c r="A54" s="952" t="s">
        <v>413</v>
      </c>
      <c r="B54" s="952"/>
      <c r="C54" s="952"/>
      <c r="D54" s="952"/>
      <c r="E54" s="952"/>
      <c r="F54" s="952"/>
      <c r="G54" s="952"/>
      <c r="H54" s="952"/>
      <c r="I54" s="952"/>
      <c r="J54" s="952"/>
      <c r="K54" s="952"/>
      <c r="L54" s="952"/>
      <c r="M54" s="952"/>
      <c r="N54" s="952"/>
      <c r="O54" s="952"/>
      <c r="P54" s="952"/>
      <c r="Q54" s="952"/>
      <c r="R54" s="952"/>
      <c r="S54" s="952"/>
      <c r="T54" s="952"/>
      <c r="U54" s="952"/>
      <c r="V54" s="952"/>
      <c r="W54" s="952"/>
      <c r="X54" s="952"/>
      <c r="Y54" s="952"/>
      <c r="Z54" s="952"/>
      <c r="AA54" s="952"/>
      <c r="AB54" s="952" t="s">
        <v>378</v>
      </c>
      <c r="AC54" s="952"/>
      <c r="AD54" s="952"/>
      <c r="AE54" s="952"/>
      <c r="AF54" s="952"/>
      <c r="AG54" s="952"/>
      <c r="AH54" s="952"/>
      <c r="AI54" s="952"/>
      <c r="AJ54" s="952"/>
      <c r="AK54" s="952"/>
      <c r="AL54" s="47"/>
      <c r="AU54" s="52"/>
    </row>
    <row r="55" spans="1:47" s="49" customFormat="1" ht="18" customHeight="1" thickBot="1">
      <c r="A55" s="211" t="s">
        <v>381</v>
      </c>
      <c r="B55" s="692"/>
      <c r="C55" s="692"/>
      <c r="D55" s="692"/>
      <c r="E55" s="692"/>
      <c r="F55" s="692"/>
      <c r="G55" s="692"/>
      <c r="H55" s="692"/>
      <c r="I55" s="692"/>
      <c r="J55" s="692"/>
      <c r="K55" s="692"/>
      <c r="L55" s="692"/>
      <c r="M55" s="707"/>
      <c r="N55" s="213"/>
      <c r="O55" s="214" t="s">
        <v>33</v>
      </c>
      <c r="P55" s="214"/>
      <c r="Q55" s="1207"/>
      <c r="R55" s="1207"/>
      <c r="S55" s="214" t="s">
        <v>12</v>
      </c>
      <c r="T55" s="1207"/>
      <c r="U55" s="1207"/>
      <c r="V55" s="214" t="s">
        <v>13</v>
      </c>
      <c r="W55" s="951" t="s">
        <v>14</v>
      </c>
      <c r="X55" s="951"/>
      <c r="Y55" s="214" t="s">
        <v>33</v>
      </c>
      <c r="Z55" s="214"/>
      <c r="AA55" s="1207"/>
      <c r="AB55" s="1207"/>
      <c r="AC55" s="214" t="s">
        <v>12</v>
      </c>
      <c r="AD55" s="1207"/>
      <c r="AE55" s="1207"/>
      <c r="AF55" s="214" t="s">
        <v>13</v>
      </c>
      <c r="AG55" s="214" t="s">
        <v>162</v>
      </c>
      <c r="AH55" s="214" t="str">
        <f>IF(Q55&gt;=1,(AA55*12+AD55)-(Q55*12+T55)+1,"")</f>
        <v/>
      </c>
      <c r="AI55" s="951" t="s">
        <v>163</v>
      </c>
      <c r="AJ55" s="951"/>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389</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208" t="s">
        <v>465</v>
      </c>
      <c r="B59" s="952"/>
      <c r="C59" s="952"/>
      <c r="D59" s="952"/>
      <c r="E59" s="952"/>
      <c r="F59" s="952"/>
      <c r="G59" s="952"/>
      <c r="H59" s="952"/>
      <c r="I59" s="952"/>
      <c r="J59" s="952"/>
      <c r="K59" s="952"/>
      <c r="L59" s="952"/>
      <c r="M59" s="952"/>
      <c r="N59" s="952"/>
      <c r="O59" s="952"/>
      <c r="P59" s="952"/>
      <c r="Q59" s="952"/>
      <c r="R59" s="952"/>
      <c r="S59" s="952"/>
      <c r="T59" s="952"/>
      <c r="U59" s="952"/>
      <c r="V59" s="952"/>
      <c r="W59" s="952"/>
      <c r="X59" s="952"/>
      <c r="Y59" s="952"/>
      <c r="Z59" s="952"/>
      <c r="AA59" s="952"/>
      <c r="AB59" s="952" t="s">
        <v>415</v>
      </c>
      <c r="AC59" s="952"/>
      <c r="AD59" s="952"/>
      <c r="AE59" s="952"/>
      <c r="AF59" s="952"/>
      <c r="AG59" s="952"/>
      <c r="AH59" s="952"/>
      <c r="AI59" s="952"/>
      <c r="AJ59" s="952"/>
      <c r="AK59" s="952"/>
      <c r="AL59" s="47"/>
      <c r="AU59" s="52"/>
    </row>
    <row r="60" spans="1:47" ht="17.25" customHeight="1">
      <c r="A60" s="952" t="s">
        <v>417</v>
      </c>
      <c r="B60" s="952"/>
      <c r="C60" s="952"/>
      <c r="D60" s="952"/>
      <c r="E60" s="952"/>
      <c r="F60" s="952"/>
      <c r="G60" s="952"/>
      <c r="H60" s="952"/>
      <c r="I60" s="952"/>
      <c r="J60" s="952"/>
      <c r="K60" s="952"/>
      <c r="L60" s="952"/>
      <c r="M60" s="952"/>
      <c r="N60" s="952"/>
      <c r="O60" s="952"/>
      <c r="P60" s="952"/>
      <c r="Q60" s="952"/>
      <c r="R60" s="952"/>
      <c r="S60" s="952"/>
      <c r="T60" s="952"/>
      <c r="U60" s="952"/>
      <c r="V60" s="952"/>
      <c r="W60" s="952"/>
      <c r="X60" s="952"/>
      <c r="Y60" s="952"/>
      <c r="Z60" s="952"/>
      <c r="AA60" s="952"/>
      <c r="AB60" s="952" t="s">
        <v>380</v>
      </c>
      <c r="AC60" s="952"/>
      <c r="AD60" s="952"/>
      <c r="AE60" s="952"/>
      <c r="AF60" s="952"/>
      <c r="AG60" s="952"/>
      <c r="AH60" s="952"/>
      <c r="AI60" s="952"/>
      <c r="AJ60" s="952"/>
      <c r="AK60" s="952"/>
      <c r="AL60" s="47"/>
      <c r="AU60" s="52"/>
    </row>
    <row r="61" spans="1:47" ht="27.75" customHeight="1">
      <c r="A61" s="1208" t="s">
        <v>418</v>
      </c>
      <c r="B61" s="1208"/>
      <c r="C61" s="1208"/>
      <c r="D61" s="1208"/>
      <c r="E61" s="1208"/>
      <c r="F61" s="1208"/>
      <c r="G61" s="1208"/>
      <c r="H61" s="1208"/>
      <c r="I61" s="1208"/>
      <c r="J61" s="1208"/>
      <c r="K61" s="1208"/>
      <c r="L61" s="1208"/>
      <c r="M61" s="1208"/>
      <c r="N61" s="1208"/>
      <c r="O61" s="1208"/>
      <c r="P61" s="1208"/>
      <c r="Q61" s="1208"/>
      <c r="R61" s="1208"/>
      <c r="S61" s="1208"/>
      <c r="T61" s="1208"/>
      <c r="U61" s="1208"/>
      <c r="V61" s="1208"/>
      <c r="W61" s="1208"/>
      <c r="X61" s="1208"/>
      <c r="Y61" s="1208"/>
      <c r="Z61" s="1208"/>
      <c r="AA61" s="1208"/>
      <c r="AB61" s="952" t="s">
        <v>416</v>
      </c>
      <c r="AC61" s="952"/>
      <c r="AD61" s="952"/>
      <c r="AE61" s="952"/>
      <c r="AF61" s="952"/>
      <c r="AG61" s="952"/>
      <c r="AH61" s="952"/>
      <c r="AI61" s="952"/>
      <c r="AJ61" s="952"/>
      <c r="AK61" s="952"/>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16" t="s">
        <v>120</v>
      </c>
      <c r="T62" s="1117"/>
      <c r="U62" s="1117"/>
      <c r="V62" s="1117"/>
      <c r="W62" s="1117"/>
      <c r="X62" s="1118"/>
      <c r="Y62" s="1102" t="s">
        <v>249</v>
      </c>
      <c r="Z62" s="1103"/>
      <c r="AA62" s="1103"/>
      <c r="AB62" s="1103"/>
      <c r="AC62" s="1103"/>
      <c r="AD62" s="1104"/>
      <c r="AE62" s="1102" t="s">
        <v>121</v>
      </c>
      <c r="AF62" s="1103"/>
      <c r="AG62" s="1103"/>
      <c r="AH62" s="1103"/>
      <c r="AI62" s="1103"/>
      <c r="AJ62" s="1104"/>
      <c r="AL62" s="58"/>
      <c r="AM62" s="762" t="s">
        <v>456</v>
      </c>
      <c r="AU62" s="52"/>
    </row>
    <row r="63" spans="1:47" ht="22.5" customHeight="1" thickBot="1">
      <c r="A63" s="1097"/>
      <c r="B63" s="1130" t="s">
        <v>265</v>
      </c>
      <c r="C63" s="1131"/>
      <c r="D63" s="1131"/>
      <c r="E63" s="1131"/>
      <c r="F63" s="1131"/>
      <c r="G63" s="1131"/>
      <c r="H63" s="1131"/>
      <c r="I63" s="1131"/>
      <c r="J63" s="1131"/>
      <c r="K63" s="1131"/>
      <c r="L63" s="1131"/>
      <c r="M63" s="1131"/>
      <c r="N63" s="1131"/>
      <c r="O63" s="1131"/>
      <c r="P63" s="1131"/>
      <c r="Q63" s="1131"/>
      <c r="R63" s="1132"/>
      <c r="S63" s="1108"/>
      <c r="T63" s="1109"/>
      <c r="U63" s="1109"/>
      <c r="V63" s="1109"/>
      <c r="W63" s="1110"/>
      <c r="X63" s="232" t="s">
        <v>219</v>
      </c>
      <c r="Y63" s="1108"/>
      <c r="Z63" s="1109"/>
      <c r="AA63" s="1109"/>
      <c r="AB63" s="1109"/>
      <c r="AC63" s="1110"/>
      <c r="AD63" s="233" t="s">
        <v>219</v>
      </c>
      <c r="AE63" s="1108"/>
      <c r="AF63" s="1109"/>
      <c r="AG63" s="1109"/>
      <c r="AH63" s="1109"/>
      <c r="AI63" s="1110"/>
      <c r="AJ63" s="234" t="s">
        <v>2</v>
      </c>
      <c r="AM63" s="58" t="s">
        <v>435</v>
      </c>
      <c r="AU63" s="52"/>
    </row>
    <row r="64" spans="1:47" ht="22.5" customHeight="1" thickBot="1">
      <c r="A64" s="1097"/>
      <c r="B64" s="235" t="s">
        <v>266</v>
      </c>
      <c r="C64" s="236"/>
      <c r="D64" s="236"/>
      <c r="E64" s="236"/>
      <c r="F64" s="236"/>
      <c r="G64" s="236"/>
      <c r="H64" s="236"/>
      <c r="I64" s="236"/>
      <c r="J64" s="236"/>
      <c r="K64" s="236"/>
      <c r="L64" s="237"/>
      <c r="M64" s="237"/>
      <c r="N64" s="237"/>
      <c r="O64" s="237"/>
      <c r="P64" s="237"/>
      <c r="Q64" s="237"/>
      <c r="R64" s="238"/>
      <c r="S64" s="1111"/>
      <c r="T64" s="1112"/>
      <c r="U64" s="1112"/>
      <c r="V64" s="1112"/>
      <c r="W64" s="1113"/>
      <c r="X64" s="239" t="s">
        <v>337</v>
      </c>
      <c r="Y64" s="1111"/>
      <c r="Z64" s="1112"/>
      <c r="AA64" s="1112"/>
      <c r="AB64" s="1112"/>
      <c r="AC64" s="1113"/>
      <c r="AD64" s="240" t="s">
        <v>337</v>
      </c>
      <c r="AE64" s="1111"/>
      <c r="AF64" s="1112"/>
      <c r="AG64" s="1112"/>
      <c r="AH64" s="1112"/>
      <c r="AI64" s="1113"/>
      <c r="AJ64" s="241" t="s">
        <v>37</v>
      </c>
      <c r="AM64" s="58" t="s">
        <v>434</v>
      </c>
      <c r="AU64" s="52"/>
    </row>
    <row r="65" spans="1:52" ht="22.5" customHeight="1" thickBot="1">
      <c r="A65" s="1097"/>
      <c r="B65" s="242" t="s">
        <v>267</v>
      </c>
      <c r="C65" s="243"/>
      <c r="D65" s="243"/>
      <c r="E65" s="243"/>
      <c r="F65" s="243"/>
      <c r="G65" s="243"/>
      <c r="H65" s="243"/>
      <c r="I65" s="243"/>
      <c r="J65" s="243"/>
      <c r="K65" s="243"/>
      <c r="L65" s="244"/>
      <c r="M65" s="244"/>
      <c r="N65" s="244"/>
      <c r="O65" s="244"/>
      <c r="P65" s="244"/>
      <c r="Q65" s="244"/>
      <c r="R65" s="244"/>
      <c r="S65" s="1126"/>
      <c r="T65" s="1127"/>
      <c r="U65" s="1127"/>
      <c r="V65" s="1127"/>
      <c r="W65" s="1128"/>
      <c r="X65" s="239" t="s">
        <v>337</v>
      </c>
      <c r="Y65" s="1126"/>
      <c r="Z65" s="1127"/>
      <c r="AA65" s="1127"/>
      <c r="AB65" s="1127"/>
      <c r="AC65" s="1128"/>
      <c r="AD65" s="240" t="s">
        <v>337</v>
      </c>
      <c r="AE65" s="1126"/>
      <c r="AF65" s="1127"/>
      <c r="AG65" s="1127"/>
      <c r="AH65" s="1127"/>
      <c r="AI65" s="1128"/>
      <c r="AJ65" s="241" t="s">
        <v>37</v>
      </c>
      <c r="AM65" s="58" t="s">
        <v>448</v>
      </c>
      <c r="AU65" s="52"/>
    </row>
    <row r="66" spans="1:52" ht="22.5" customHeight="1" thickBot="1">
      <c r="A66" s="1097"/>
      <c r="B66" s="242" t="s">
        <v>409</v>
      </c>
      <c r="C66" s="245"/>
      <c r="D66" s="245"/>
      <c r="E66" s="245"/>
      <c r="F66" s="245"/>
      <c r="G66" s="245"/>
      <c r="H66" s="245"/>
      <c r="I66" s="245"/>
      <c r="J66" s="245"/>
      <c r="K66" s="245"/>
      <c r="L66" s="222"/>
      <c r="M66" s="222"/>
      <c r="N66" s="222"/>
      <c r="O66" s="222"/>
      <c r="P66" s="222"/>
      <c r="Q66" s="222"/>
      <c r="R66" s="222"/>
      <c r="S66" s="1105" t="str">
        <f>IFERROR(ROUND(S63/S64,),"")</f>
        <v/>
      </c>
      <c r="T66" s="1106"/>
      <c r="U66" s="1106"/>
      <c r="V66" s="1106"/>
      <c r="W66" s="1107"/>
      <c r="X66" s="239" t="s">
        <v>2</v>
      </c>
      <c r="Y66" s="1105" t="str">
        <f>IFERROR(ROUND(Y63/Y64,),"")</f>
        <v/>
      </c>
      <c r="Z66" s="1106"/>
      <c r="AA66" s="1106"/>
      <c r="AB66" s="1106"/>
      <c r="AC66" s="1107"/>
      <c r="AD66" s="239" t="s">
        <v>2</v>
      </c>
      <c r="AE66" s="1105" t="str">
        <f>IFERROR(ROUND(AE63/AE64,),"")</f>
        <v/>
      </c>
      <c r="AF66" s="1106"/>
      <c r="AG66" s="1106"/>
      <c r="AH66" s="1106"/>
      <c r="AI66" s="1107"/>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97"/>
      <c r="B67" s="1140" t="s">
        <v>268</v>
      </c>
      <c r="C67" s="1141"/>
      <c r="D67" s="1141"/>
      <c r="E67" s="1141"/>
      <c r="F67" s="1141"/>
      <c r="G67" s="1141"/>
      <c r="H67" s="1141"/>
      <c r="I67" s="1141"/>
      <c r="J67" s="1141"/>
      <c r="K67" s="246"/>
      <c r="L67" s="247" t="s">
        <v>218</v>
      </c>
      <c r="M67" s="248"/>
      <c r="N67" s="248"/>
      <c r="O67" s="248"/>
      <c r="P67" s="248"/>
      <c r="Q67" s="248"/>
      <c r="R67" s="248"/>
      <c r="S67" s="1100">
        <f>CEILING(AP67,1)</f>
        <v>0</v>
      </c>
      <c r="T67" s="1101"/>
      <c r="U67" s="1101"/>
      <c r="V67" s="1101"/>
      <c r="W67" s="1101"/>
      <c r="X67" s="249" t="s">
        <v>219</v>
      </c>
      <c r="Y67" s="1137"/>
      <c r="Z67" s="1138"/>
      <c r="AA67" s="1138"/>
      <c r="AB67" s="1138"/>
      <c r="AC67" s="1138"/>
      <c r="AD67" s="1139"/>
      <c r="AE67" s="1133"/>
      <c r="AF67" s="1134"/>
      <c r="AG67" s="1134"/>
      <c r="AH67" s="1134"/>
      <c r="AI67" s="1134"/>
      <c r="AJ67" s="1135"/>
      <c r="AN67" s="67" t="s">
        <v>133</v>
      </c>
      <c r="AO67" s="67" t="s">
        <v>127</v>
      </c>
      <c r="AP67" s="68">
        <f>IFERROR(#REF!/(S65*12),0)</f>
        <v>0</v>
      </c>
      <c r="AQ67" s="69"/>
      <c r="AR67" s="68"/>
      <c r="AS67" s="64"/>
      <c r="AT67" s="70"/>
      <c r="AU67" s="64"/>
      <c r="AV67" s="71" t="s">
        <v>214</v>
      </c>
      <c r="AW67" s="64"/>
      <c r="AX67" s="64"/>
      <c r="AY67" s="64"/>
      <c r="AZ67" s="66"/>
    </row>
    <row r="68" spans="1:52" ht="18" customHeight="1" thickBot="1">
      <c r="A68" s="1097"/>
      <c r="B68" s="1062"/>
      <c r="C68" s="995"/>
      <c r="D68" s="995"/>
      <c r="E68" s="995"/>
      <c r="F68" s="995"/>
      <c r="G68" s="995"/>
      <c r="H68" s="995"/>
      <c r="I68" s="995"/>
      <c r="J68" s="995"/>
      <c r="K68" s="250"/>
      <c r="L68" s="243"/>
      <c r="M68" s="251" t="s">
        <v>176</v>
      </c>
      <c r="N68" s="1119">
        <f>T68</f>
        <v>0</v>
      </c>
      <c r="O68" s="1119"/>
      <c r="P68" s="1119"/>
      <c r="Q68" s="251" t="s">
        <v>219</v>
      </c>
      <c r="R68" s="252" t="s">
        <v>220</v>
      </c>
      <c r="S68" s="253" t="s">
        <v>176</v>
      </c>
      <c r="T68" s="1136">
        <f>S65*S67*12</f>
        <v>0</v>
      </c>
      <c r="U68" s="1136"/>
      <c r="V68" s="1136"/>
      <c r="W68" s="254" t="s">
        <v>219</v>
      </c>
      <c r="X68" s="255" t="s">
        <v>220</v>
      </c>
      <c r="Y68" s="1137"/>
      <c r="Z68" s="1138"/>
      <c r="AA68" s="1138"/>
      <c r="AB68" s="1138"/>
      <c r="AC68" s="1138"/>
      <c r="AD68" s="1139"/>
      <c r="AE68" s="1133"/>
      <c r="AF68" s="1134"/>
      <c r="AG68" s="1134"/>
      <c r="AH68" s="1134"/>
      <c r="AI68" s="1134"/>
      <c r="AJ68" s="1135"/>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97"/>
      <c r="B69" s="1062"/>
      <c r="C69" s="995"/>
      <c r="D69" s="995"/>
      <c r="E69" s="995"/>
      <c r="F69" s="995"/>
      <c r="G69" s="995"/>
      <c r="H69" s="995"/>
      <c r="I69" s="995"/>
      <c r="J69" s="995"/>
      <c r="K69" s="246"/>
      <c r="L69" s="247" t="s">
        <v>221</v>
      </c>
      <c r="M69" s="248"/>
      <c r="N69" s="248"/>
      <c r="O69" s="248"/>
      <c r="P69" s="248"/>
      <c r="Q69" s="248"/>
      <c r="R69" s="248"/>
      <c r="S69" s="1098" t="e">
        <f>IF((CEILING(AP70,1)-AP70)-2*(CEILING(AQ70,1)-AQ70)&gt;=0,CEILING(AP70,1),CEILING(AP70+AU71/S65/12,1))</f>
        <v>#VALUE!</v>
      </c>
      <c r="T69" s="1099"/>
      <c r="U69" s="1099"/>
      <c r="V69" s="1099"/>
      <c r="W69" s="1099"/>
      <c r="X69" s="256" t="s">
        <v>219</v>
      </c>
      <c r="Y69" s="1098" t="e">
        <f>IF((CEILING(AP70,1)-AP70)-2*(CEILING(AQ70,1)-AQ70)&gt;=0,CEILING(AQ70,1),FLOOR(AQ70,1))</f>
        <v>#VALUE!</v>
      </c>
      <c r="Z69" s="1099"/>
      <c r="AA69" s="1099"/>
      <c r="AB69" s="1099"/>
      <c r="AC69" s="1099"/>
      <c r="AD69" s="256" t="s">
        <v>219</v>
      </c>
      <c r="AE69" s="1120"/>
      <c r="AF69" s="1121"/>
      <c r="AG69" s="1121"/>
      <c r="AH69" s="1121"/>
      <c r="AI69" s="1121"/>
      <c r="AJ69" s="1122"/>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97"/>
      <c r="B70" s="1062"/>
      <c r="C70" s="995"/>
      <c r="D70" s="995"/>
      <c r="E70" s="995"/>
      <c r="F70" s="995"/>
      <c r="G70" s="995"/>
      <c r="H70" s="995"/>
      <c r="I70" s="995"/>
      <c r="J70" s="995"/>
      <c r="K70" s="250"/>
      <c r="L70" s="243"/>
      <c r="M70" s="251" t="s">
        <v>176</v>
      </c>
      <c r="N70" s="1119" t="e">
        <f>SUM(T70,Z70)</f>
        <v>#VALUE!</v>
      </c>
      <c r="O70" s="1119"/>
      <c r="P70" s="1119"/>
      <c r="Q70" s="251" t="s">
        <v>219</v>
      </c>
      <c r="R70" s="252" t="s">
        <v>220</v>
      </c>
      <c r="S70" s="257" t="s">
        <v>176</v>
      </c>
      <c r="T70" s="1119" t="e">
        <f>S65*S69*12</f>
        <v>#VALUE!</v>
      </c>
      <c r="U70" s="1119"/>
      <c r="V70" s="1119"/>
      <c r="W70" s="251" t="s">
        <v>219</v>
      </c>
      <c r="X70" s="258" t="s">
        <v>220</v>
      </c>
      <c r="Y70" s="257" t="s">
        <v>176</v>
      </c>
      <c r="Z70" s="1119" t="e">
        <f>Y65*Y69*12</f>
        <v>#VALUE!</v>
      </c>
      <c r="AA70" s="1119"/>
      <c r="AB70" s="1119"/>
      <c r="AC70" s="251" t="s">
        <v>219</v>
      </c>
      <c r="AD70" s="258" t="s">
        <v>220</v>
      </c>
      <c r="AE70" s="1123"/>
      <c r="AF70" s="1124"/>
      <c r="AG70" s="1124"/>
      <c r="AH70" s="1124"/>
      <c r="AI70" s="1124"/>
      <c r="AJ70" s="1125"/>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97"/>
      <c r="B71" s="1062"/>
      <c r="C71" s="995"/>
      <c r="D71" s="995"/>
      <c r="E71" s="995"/>
      <c r="F71" s="995"/>
      <c r="G71" s="995"/>
      <c r="H71" s="995"/>
      <c r="I71" s="995"/>
      <c r="J71" s="995"/>
      <c r="K71" s="259"/>
      <c r="L71" s="247" t="s">
        <v>222</v>
      </c>
      <c r="M71" s="248"/>
      <c r="N71" s="248"/>
      <c r="O71" s="248"/>
      <c r="P71" s="248"/>
      <c r="Q71" s="248"/>
      <c r="R71" s="248"/>
      <c r="S71" s="1100" t="e">
        <f>IF((CEILING(AP73,1)-AP73)-2*(CEILING(AQ73,1)-AQ73)&gt;=0,CEILING(AP73,1),CEILING(AP73+(AU73+AU74)/S65/12,1))</f>
        <v>#VALUE!</v>
      </c>
      <c r="T71" s="1101"/>
      <c r="U71" s="1101"/>
      <c r="V71" s="1101"/>
      <c r="W71" s="1101"/>
      <c r="X71" s="249" t="s">
        <v>219</v>
      </c>
      <c r="Y71" s="1100" t="e">
        <f>IF((CEILING(AP73,1)-AP73)-2*(CEILING(AQ73,1)-AQ73)&gt;=0,CEILING(AQ73,1),FLOOR(AQ73,1))</f>
        <v>#VALUE!</v>
      </c>
      <c r="Z71" s="1101"/>
      <c r="AA71" s="1101"/>
      <c r="AB71" s="1101"/>
      <c r="AC71" s="1101"/>
      <c r="AD71" s="249" t="s">
        <v>219</v>
      </c>
      <c r="AE71" s="1101" t="e">
        <f>IF(Y71-2*(CEILING(AR73,1))&gt;=0,CEILING(AR73,1),FLOOR(AR73,1))</f>
        <v>#VALUE!</v>
      </c>
      <c r="AF71" s="1101"/>
      <c r="AG71" s="1101"/>
      <c r="AH71" s="1101"/>
      <c r="AI71" s="1101"/>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62"/>
      <c r="C72" s="995"/>
      <c r="D72" s="995"/>
      <c r="E72" s="995"/>
      <c r="F72" s="995"/>
      <c r="G72" s="995"/>
      <c r="H72" s="995"/>
      <c r="I72" s="995"/>
      <c r="J72" s="995"/>
      <c r="K72" s="250"/>
      <c r="L72" s="245"/>
      <c r="M72" s="254" t="s">
        <v>176</v>
      </c>
      <c r="N72" s="1136" t="e">
        <f>SUM(T72,Z72,AF72)</f>
        <v>#VALUE!</v>
      </c>
      <c r="O72" s="1136"/>
      <c r="P72" s="1136"/>
      <c r="Q72" s="254" t="s">
        <v>219</v>
      </c>
      <c r="R72" s="262" t="s">
        <v>220</v>
      </c>
      <c r="S72" s="253" t="s">
        <v>176</v>
      </c>
      <c r="T72" s="1136" t="e">
        <f>S65*S71*12</f>
        <v>#VALUE!</v>
      </c>
      <c r="U72" s="1136"/>
      <c r="V72" s="1136"/>
      <c r="W72" s="254" t="s">
        <v>219</v>
      </c>
      <c r="X72" s="258" t="s">
        <v>220</v>
      </c>
      <c r="Y72" s="253" t="s">
        <v>176</v>
      </c>
      <c r="Z72" s="1136" t="e">
        <f>Y65*Y71*12</f>
        <v>#VALUE!</v>
      </c>
      <c r="AA72" s="1136"/>
      <c r="AB72" s="1136"/>
      <c r="AC72" s="254" t="s">
        <v>219</v>
      </c>
      <c r="AD72" s="258" t="s">
        <v>220</v>
      </c>
      <c r="AE72" s="254" t="s">
        <v>176</v>
      </c>
      <c r="AF72" s="1136" t="e">
        <f>AE65*AE71*12</f>
        <v>#VALUE!</v>
      </c>
      <c r="AG72" s="1136"/>
      <c r="AH72" s="1136"/>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62"/>
      <c r="C73" s="995"/>
      <c r="D73" s="995"/>
      <c r="E73" s="995"/>
      <c r="F73" s="995"/>
      <c r="G73" s="995"/>
      <c r="H73" s="995"/>
      <c r="I73" s="995"/>
      <c r="J73" s="995"/>
      <c r="K73" s="259"/>
      <c r="L73" s="247" t="s">
        <v>223</v>
      </c>
      <c r="M73" s="248"/>
      <c r="N73" s="248"/>
      <c r="O73" s="248"/>
      <c r="P73" s="248"/>
      <c r="Q73" s="248"/>
      <c r="R73" s="248"/>
      <c r="S73" s="1142"/>
      <c r="T73" s="1143"/>
      <c r="U73" s="1143"/>
      <c r="V73" s="1143"/>
      <c r="W73" s="1144"/>
      <c r="X73" s="245" t="s">
        <v>219</v>
      </c>
      <c r="Y73" s="1142"/>
      <c r="Z73" s="1143"/>
      <c r="AA73" s="1143"/>
      <c r="AB73" s="1143"/>
      <c r="AC73" s="1144"/>
      <c r="AD73" s="264" t="s">
        <v>219</v>
      </c>
      <c r="AE73" s="1142"/>
      <c r="AF73" s="1143"/>
      <c r="AG73" s="1143"/>
      <c r="AH73" s="1143"/>
      <c r="AI73" s="1144"/>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1063"/>
      <c r="C74" s="1064"/>
      <c r="D74" s="1064"/>
      <c r="E74" s="1064"/>
      <c r="F74" s="1064"/>
      <c r="G74" s="1064"/>
      <c r="H74" s="1064"/>
      <c r="I74" s="995"/>
      <c r="J74" s="995"/>
      <c r="K74" s="266"/>
      <c r="L74" s="245"/>
      <c r="M74" s="267" t="s">
        <v>176</v>
      </c>
      <c r="N74" s="1145">
        <f>SUM(T74,Z74,AF74)</f>
        <v>0</v>
      </c>
      <c r="O74" s="1145"/>
      <c r="P74" s="1145"/>
      <c r="Q74" s="267" t="s">
        <v>219</v>
      </c>
      <c r="R74" s="268" t="s">
        <v>220</v>
      </c>
      <c r="S74" s="269" t="s">
        <v>176</v>
      </c>
      <c r="T74" s="1145">
        <f>S65*S73*12</f>
        <v>0</v>
      </c>
      <c r="U74" s="1145"/>
      <c r="V74" s="1145"/>
      <c r="W74" s="267" t="s">
        <v>219</v>
      </c>
      <c r="X74" s="270" t="s">
        <v>220</v>
      </c>
      <c r="Y74" s="267" t="s">
        <v>176</v>
      </c>
      <c r="Z74" s="1145">
        <f>Y65*Y73*12</f>
        <v>0</v>
      </c>
      <c r="AA74" s="1145"/>
      <c r="AB74" s="1145"/>
      <c r="AC74" s="267" t="s">
        <v>219</v>
      </c>
      <c r="AD74" s="270" t="s">
        <v>220</v>
      </c>
      <c r="AE74" s="267" t="s">
        <v>176</v>
      </c>
      <c r="AF74" s="1145">
        <f>AE65*AE73*12</f>
        <v>0</v>
      </c>
      <c r="AG74" s="1145"/>
      <c r="AH74" s="1145"/>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154"/>
      <c r="Y75" s="1155"/>
      <c r="Z75" s="276" t="s">
        <v>74</v>
      </c>
      <c r="AA75" s="277"/>
      <c r="AB75" s="277"/>
      <c r="AC75" s="1156"/>
      <c r="AD75" s="115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57" t="s">
        <v>251</v>
      </c>
      <c r="E79" s="1157"/>
      <c r="F79" s="1157"/>
      <c r="G79" s="1157"/>
      <c r="H79" s="1157"/>
      <c r="I79" s="1157"/>
      <c r="J79" s="1157"/>
      <c r="K79" s="1157"/>
      <c r="L79" s="1157"/>
      <c r="M79" s="1157"/>
      <c r="N79" s="1157"/>
      <c r="O79" s="1157"/>
      <c r="P79" s="1157"/>
      <c r="Q79" s="1157"/>
      <c r="R79" s="1157"/>
      <c r="S79" s="1157"/>
      <c r="T79" s="1157"/>
      <c r="U79" s="1157"/>
      <c r="V79" s="1157"/>
      <c r="W79" s="1157"/>
      <c r="X79" s="1157"/>
      <c r="Y79" s="1157"/>
      <c r="Z79" s="1157"/>
      <c r="AA79" s="1157"/>
      <c r="AB79" s="1157"/>
      <c r="AC79" s="1157"/>
      <c r="AD79" s="1157"/>
      <c r="AE79" s="1157"/>
      <c r="AF79" s="1157"/>
      <c r="AG79" s="1157"/>
      <c r="AH79" s="1157"/>
      <c r="AI79" s="1157"/>
      <c r="AJ79" s="285"/>
      <c r="AL79" s="112"/>
      <c r="AM79" s="113"/>
      <c r="AN79" s="114"/>
      <c r="AO79" s="114"/>
      <c r="AP79" s="114"/>
      <c r="AQ79" s="114"/>
      <c r="AR79" s="115"/>
      <c r="AT79" s="51"/>
    </row>
    <row r="80" spans="1:52" s="49" customFormat="1" ht="18" customHeight="1" thickBot="1">
      <c r="A80" s="290"/>
      <c r="B80" s="291"/>
      <c r="C80" s="292"/>
      <c r="D80" s="293" t="s">
        <v>61</v>
      </c>
      <c r="E80" s="294"/>
      <c r="F80" s="1159"/>
      <c r="G80" s="1159"/>
      <c r="H80" s="1159"/>
      <c r="I80" s="1159"/>
      <c r="J80" s="1159"/>
      <c r="K80" s="1159"/>
      <c r="L80" s="1159"/>
      <c r="M80" s="1159"/>
      <c r="N80" s="1159"/>
      <c r="O80" s="1159"/>
      <c r="P80" s="1159"/>
      <c r="Q80" s="1159"/>
      <c r="R80" s="1159"/>
      <c r="S80" s="1159"/>
      <c r="T80" s="1159"/>
      <c r="U80" s="1159"/>
      <c r="V80" s="1159"/>
      <c r="W80" s="1159"/>
      <c r="X80" s="1159"/>
      <c r="Y80" s="1159"/>
      <c r="Z80" s="1159"/>
      <c r="AA80" s="1159"/>
      <c r="AB80" s="1159"/>
      <c r="AC80" s="1159"/>
      <c r="AD80" s="1159"/>
      <c r="AE80" s="1159"/>
      <c r="AF80" s="1159"/>
      <c r="AG80" s="1159"/>
      <c r="AH80" s="1159"/>
      <c r="AI80" s="1159"/>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25"/>
      <c r="Q81" s="925"/>
      <c r="R81" s="214" t="s">
        <v>12</v>
      </c>
      <c r="S81" s="925"/>
      <c r="T81" s="925"/>
      <c r="U81" s="214" t="s">
        <v>13</v>
      </c>
      <c r="V81" s="951" t="s">
        <v>14</v>
      </c>
      <c r="W81" s="951"/>
      <c r="X81" s="214" t="s">
        <v>33</v>
      </c>
      <c r="Y81" s="214"/>
      <c r="Z81" s="925"/>
      <c r="AA81" s="925"/>
      <c r="AB81" s="214" t="s">
        <v>12</v>
      </c>
      <c r="AC81" s="925"/>
      <c r="AD81" s="925"/>
      <c r="AE81" s="214" t="s">
        <v>13</v>
      </c>
      <c r="AF81" s="214" t="s">
        <v>162</v>
      </c>
      <c r="AG81" s="214" t="str">
        <f>IF(P81&gt;=1,(Z81*12+AC81)-(P81*12+S81)+1,"")</f>
        <v/>
      </c>
      <c r="AH81" s="951" t="s">
        <v>163</v>
      </c>
      <c r="AI81" s="951"/>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151" t="s">
        <v>390</v>
      </c>
      <c r="C84" s="1151"/>
      <c r="D84" s="1151"/>
      <c r="E84" s="1151"/>
      <c r="F84" s="1151"/>
      <c r="G84" s="1151"/>
      <c r="H84" s="1151"/>
      <c r="I84" s="1151"/>
      <c r="J84" s="1151"/>
      <c r="K84" s="1151"/>
      <c r="L84" s="1151"/>
      <c r="M84" s="1151"/>
      <c r="N84" s="1151"/>
      <c r="O84" s="1151"/>
      <c r="P84" s="1151"/>
      <c r="Q84" s="1151"/>
      <c r="R84" s="1151"/>
      <c r="S84" s="1151"/>
      <c r="T84" s="1151"/>
      <c r="U84" s="1151"/>
      <c r="V84" s="1151"/>
      <c r="W84" s="1151"/>
      <c r="X84" s="1151"/>
      <c r="Y84" s="1151"/>
      <c r="Z84" s="1151"/>
      <c r="AA84" s="1151"/>
      <c r="AB84" s="1151"/>
      <c r="AC84" s="1151"/>
      <c r="AD84" s="1151"/>
      <c r="AE84" s="1151"/>
      <c r="AF84" s="1151"/>
      <c r="AG84" s="1151"/>
      <c r="AH84" s="1151"/>
      <c r="AI84" s="1151"/>
      <c r="AJ84" s="1151"/>
    </row>
    <row r="85" spans="1:52" s="49" customFormat="1" ht="33.75" customHeight="1">
      <c r="A85" s="302" t="s">
        <v>91</v>
      </c>
      <c r="B85" s="950" t="s">
        <v>391</v>
      </c>
      <c r="C85" s="950"/>
      <c r="D85" s="950"/>
      <c r="E85" s="950"/>
      <c r="F85" s="950"/>
      <c r="G85" s="950"/>
      <c r="H85" s="950"/>
      <c r="I85" s="950"/>
      <c r="J85" s="950"/>
      <c r="K85" s="950"/>
      <c r="L85" s="950"/>
      <c r="M85" s="950"/>
      <c r="N85" s="950"/>
      <c r="O85" s="950"/>
      <c r="P85" s="950"/>
      <c r="Q85" s="950"/>
      <c r="R85" s="950"/>
      <c r="S85" s="950"/>
      <c r="T85" s="950"/>
      <c r="U85" s="950"/>
      <c r="V85" s="950"/>
      <c r="W85" s="950"/>
      <c r="X85" s="950"/>
      <c r="Y85" s="950"/>
      <c r="Z85" s="950"/>
      <c r="AA85" s="950"/>
      <c r="AB85" s="950"/>
      <c r="AC85" s="950"/>
      <c r="AD85" s="950"/>
      <c r="AE85" s="950"/>
      <c r="AF85" s="950"/>
      <c r="AG85" s="950"/>
      <c r="AH85" s="950"/>
      <c r="AI85" s="950"/>
      <c r="AJ85" s="95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393</v>
      </c>
      <c r="B87" s="570"/>
      <c r="C87" s="569"/>
      <c r="D87" s="569"/>
      <c r="E87" s="569"/>
      <c r="F87" s="569"/>
      <c r="G87" s="569"/>
      <c r="H87" s="569"/>
      <c r="I87" s="569"/>
      <c r="J87" s="569"/>
      <c r="K87" s="569"/>
      <c r="L87" s="569"/>
      <c r="M87" s="569"/>
      <c r="N87" s="808"/>
      <c r="O87" s="808"/>
      <c r="P87" s="808"/>
      <c r="Q87" s="808"/>
      <c r="R87" s="808"/>
      <c r="S87" s="808"/>
      <c r="T87" s="808"/>
      <c r="U87" s="808"/>
      <c r="V87" s="808"/>
      <c r="W87" s="808"/>
      <c r="X87" s="808"/>
      <c r="Y87" s="808"/>
      <c r="Z87" s="569"/>
      <c r="AA87" s="569"/>
      <c r="AB87" s="569"/>
      <c r="AC87" s="569"/>
      <c r="AD87" s="569"/>
      <c r="AE87" s="569"/>
      <c r="AF87" s="569"/>
      <c r="AG87" s="574"/>
      <c r="AH87" s="574"/>
      <c r="AI87" s="571"/>
      <c r="AJ87" s="572"/>
      <c r="AK87" s="47"/>
      <c r="AT87" s="52"/>
    </row>
    <row r="88" spans="1:52" ht="33" customHeight="1">
      <c r="A88" s="782" t="s">
        <v>474</v>
      </c>
      <c r="B88" s="1152" t="s">
        <v>473</v>
      </c>
      <c r="C88" s="1153"/>
      <c r="D88" s="1153"/>
      <c r="E88" s="1153"/>
      <c r="F88" s="1153"/>
      <c r="G88" s="1153"/>
      <c r="H88" s="1153"/>
      <c r="I88" s="1153"/>
      <c r="J88" s="1153"/>
      <c r="K88" s="1153"/>
      <c r="L88" s="1153"/>
      <c r="M88" s="1153"/>
      <c r="N88" s="1153"/>
      <c r="O88" s="1153"/>
      <c r="P88" s="1153"/>
      <c r="Q88" s="1153"/>
      <c r="R88" s="1153"/>
      <c r="S88" s="1153"/>
      <c r="T88" s="1153"/>
      <c r="U88" s="1153"/>
      <c r="V88" s="1153"/>
      <c r="W88" s="1153"/>
      <c r="X88" s="1153"/>
      <c r="Y88" s="1153"/>
      <c r="Z88" s="1153"/>
      <c r="AA88" s="1153"/>
      <c r="AB88" s="1153"/>
      <c r="AC88" s="1153"/>
      <c r="AD88" s="1153"/>
      <c r="AE88" s="1153"/>
      <c r="AF88" s="1153"/>
      <c r="AG88" s="1153"/>
      <c r="AH88" s="1153"/>
      <c r="AI88" s="1153"/>
      <c r="AJ88" s="115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52" t="s">
        <v>419</v>
      </c>
      <c r="B90" s="952"/>
      <c r="C90" s="952"/>
      <c r="D90" s="952"/>
      <c r="E90" s="952"/>
      <c r="F90" s="952"/>
      <c r="G90" s="952"/>
      <c r="H90" s="952"/>
      <c r="I90" s="952"/>
      <c r="J90" s="952"/>
      <c r="K90" s="952"/>
      <c r="L90" s="952"/>
      <c r="M90" s="952"/>
      <c r="N90" s="952"/>
      <c r="O90" s="952"/>
      <c r="P90" s="952"/>
      <c r="Q90" s="952"/>
      <c r="R90" s="952"/>
      <c r="S90" s="952"/>
      <c r="T90" s="952"/>
      <c r="U90" s="952"/>
      <c r="V90" s="952"/>
      <c r="W90" s="952"/>
      <c r="X90" s="952"/>
      <c r="Y90" s="952"/>
      <c r="Z90" s="952"/>
      <c r="AA90" s="952"/>
      <c r="AB90" s="952" t="s">
        <v>379</v>
      </c>
      <c r="AC90" s="952"/>
      <c r="AD90" s="952"/>
      <c r="AE90" s="952"/>
      <c r="AF90" s="952"/>
      <c r="AG90" s="952"/>
      <c r="AH90" s="952"/>
      <c r="AI90" s="952"/>
      <c r="AJ90" s="952"/>
      <c r="AK90" s="952"/>
      <c r="AL90" s="47"/>
      <c r="AU90" s="52"/>
    </row>
    <row r="91" spans="1:52" ht="17.25" customHeight="1">
      <c r="A91" s="952" t="s">
        <v>519</v>
      </c>
      <c r="B91" s="952"/>
      <c r="C91" s="952"/>
      <c r="D91" s="952"/>
      <c r="E91" s="952"/>
      <c r="F91" s="952"/>
      <c r="G91" s="952"/>
      <c r="H91" s="952"/>
      <c r="I91" s="952"/>
      <c r="J91" s="952"/>
      <c r="K91" s="952"/>
      <c r="L91" s="952"/>
      <c r="M91" s="952"/>
      <c r="N91" s="952"/>
      <c r="O91" s="952"/>
      <c r="P91" s="952"/>
      <c r="Q91" s="952"/>
      <c r="R91" s="952"/>
      <c r="S91" s="952"/>
      <c r="T91" s="952"/>
      <c r="U91" s="952"/>
      <c r="V91" s="952"/>
      <c r="W91" s="952"/>
      <c r="X91" s="952"/>
      <c r="Y91" s="952"/>
      <c r="Z91" s="952"/>
      <c r="AA91" s="952"/>
      <c r="AB91" s="952" t="s">
        <v>392</v>
      </c>
      <c r="AC91" s="952"/>
      <c r="AD91" s="952"/>
      <c r="AE91" s="952"/>
      <c r="AF91" s="952"/>
      <c r="AG91" s="952"/>
      <c r="AH91" s="952"/>
      <c r="AI91" s="952"/>
      <c r="AJ91" s="952"/>
      <c r="AK91" s="952"/>
      <c r="AL91" s="47"/>
      <c r="AU91" s="52"/>
    </row>
    <row r="92" spans="1:52" ht="17.25" customHeight="1" thickBot="1">
      <c r="A92" s="927" t="s">
        <v>478</v>
      </c>
      <c r="B92" s="928"/>
      <c r="C92" s="928"/>
      <c r="D92" s="928"/>
      <c r="E92" s="928"/>
      <c r="F92" s="928"/>
      <c r="G92" s="928"/>
      <c r="H92" s="928"/>
      <c r="I92" s="928"/>
      <c r="J92" s="928"/>
      <c r="K92" s="928"/>
      <c r="L92" s="928"/>
      <c r="M92" s="928"/>
      <c r="N92" s="928"/>
      <c r="O92" s="928"/>
      <c r="P92" s="928"/>
      <c r="Q92" s="928"/>
      <c r="R92" s="928"/>
      <c r="S92" s="928"/>
      <c r="T92" s="928"/>
      <c r="U92" s="928"/>
      <c r="V92" s="928"/>
      <c r="W92" s="928"/>
      <c r="X92" s="928"/>
      <c r="Y92" s="928"/>
      <c r="Z92" s="928"/>
      <c r="AA92" s="929"/>
      <c r="AB92" s="732"/>
      <c r="AC92" s="733"/>
      <c r="AD92" s="733"/>
      <c r="AE92" s="733"/>
      <c r="AF92" s="733"/>
      <c r="AG92" s="733"/>
      <c r="AH92" s="733"/>
      <c r="AI92" s="733"/>
      <c r="AJ92" s="733"/>
      <c r="AK92" s="733"/>
      <c r="AL92" s="47"/>
      <c r="AU92" s="52"/>
    </row>
    <row r="93" spans="1:52" ht="17.25" customHeight="1" thickBot="1">
      <c r="A93" s="781"/>
      <c r="B93" s="930" t="s">
        <v>426</v>
      </c>
      <c r="C93" s="931"/>
      <c r="D93" s="931"/>
      <c r="E93" s="931"/>
      <c r="F93" s="931"/>
      <c r="G93" s="931"/>
      <c r="H93" s="931"/>
      <c r="I93" s="931"/>
      <c r="J93" s="931"/>
      <c r="K93" s="931"/>
      <c r="L93" s="931"/>
      <c r="M93" s="931"/>
      <c r="N93" s="932"/>
      <c r="O93" s="933">
        <f>SUM('別紙様式2-4 個表_ベースアップ'!AI12:AI111)</f>
        <v>3774607</v>
      </c>
      <c r="P93" s="934"/>
      <c r="Q93" s="934"/>
      <c r="R93" s="934"/>
      <c r="S93" s="934"/>
      <c r="T93" s="934"/>
      <c r="U93" s="935"/>
      <c r="V93" s="575" t="s">
        <v>2</v>
      </c>
      <c r="W93" s="576"/>
      <c r="X93" s="577"/>
      <c r="Y93" s="577"/>
      <c r="Z93" s="578"/>
      <c r="AA93" s="579"/>
      <c r="AB93" s="953" t="s">
        <v>204</v>
      </c>
      <c r="AC93" s="954" t="str">
        <f>IF(X94=0,"",IF(X94&gt;=200/3,"○","×"))</f>
        <v>○</v>
      </c>
      <c r="AD93" s="957" t="s">
        <v>406</v>
      </c>
      <c r="AE93" s="733"/>
      <c r="AF93" s="733"/>
      <c r="AG93" s="733"/>
      <c r="AH93" s="733"/>
      <c r="AI93" s="733"/>
      <c r="AJ93" s="733"/>
      <c r="AK93" s="733"/>
      <c r="AL93" s="47"/>
      <c r="AU93" s="52"/>
    </row>
    <row r="94" spans="1:52" ht="17.25" customHeight="1" thickBot="1">
      <c r="A94" s="735"/>
      <c r="B94" s="735"/>
      <c r="C94" s="733"/>
      <c r="D94" s="947" t="s">
        <v>427</v>
      </c>
      <c r="E94" s="948"/>
      <c r="F94" s="948"/>
      <c r="G94" s="948"/>
      <c r="H94" s="948"/>
      <c r="I94" s="948"/>
      <c r="J94" s="948"/>
      <c r="K94" s="948"/>
      <c r="L94" s="948"/>
      <c r="M94" s="948"/>
      <c r="N94" s="948"/>
      <c r="O94" s="936">
        <f>SUM('別紙様式2-4 個表_ベースアップ'!AJ12:AJ111)</f>
        <v>2747615</v>
      </c>
      <c r="P94" s="937"/>
      <c r="Q94" s="937"/>
      <c r="R94" s="937"/>
      <c r="S94" s="937"/>
      <c r="T94" s="937"/>
      <c r="U94" s="938"/>
      <c r="V94" s="580" t="s">
        <v>2</v>
      </c>
      <c r="W94" s="581" t="s">
        <v>44</v>
      </c>
      <c r="X94" s="939">
        <f>IFERROR(O94/O93*100,0)</f>
        <v>72.792081400792185</v>
      </c>
      <c r="Y94" s="940"/>
      <c r="Z94" s="574" t="s">
        <v>45</v>
      </c>
      <c r="AA94" s="582" t="s">
        <v>321</v>
      </c>
      <c r="AB94" s="953"/>
      <c r="AC94" s="955"/>
      <c r="AD94" s="958"/>
      <c r="AE94" s="733"/>
      <c r="AF94" s="733"/>
      <c r="AG94" s="733"/>
      <c r="AH94" s="733"/>
      <c r="AI94" s="733"/>
      <c r="AJ94" s="733"/>
      <c r="AK94" s="733"/>
      <c r="AL94" s="47"/>
      <c r="AU94" s="52"/>
    </row>
    <row r="95" spans="1:52" ht="16.5" customHeight="1" thickBot="1">
      <c r="A95" s="735"/>
      <c r="B95" s="736"/>
      <c r="C95" s="734"/>
      <c r="D95" s="884"/>
      <c r="E95" s="885"/>
      <c r="F95" s="885"/>
      <c r="G95" s="885"/>
      <c r="H95" s="885"/>
      <c r="I95" s="885"/>
      <c r="J95" s="885"/>
      <c r="K95" s="885"/>
      <c r="L95" s="885"/>
      <c r="M95" s="885"/>
      <c r="N95" s="886"/>
      <c r="O95" s="941" t="s">
        <v>322</v>
      </c>
      <c r="P95" s="941"/>
      <c r="Q95" s="942"/>
      <c r="R95" s="943">
        <f>O94/AH99</f>
        <v>457935.83333333331</v>
      </c>
      <c r="S95" s="944"/>
      <c r="T95" s="944"/>
      <c r="U95" s="945"/>
      <c r="V95" s="583" t="s">
        <v>323</v>
      </c>
      <c r="W95" s="581"/>
      <c r="X95" s="946"/>
      <c r="Y95" s="946"/>
      <c r="Z95" s="574"/>
      <c r="AA95" s="582"/>
      <c r="AB95" s="953"/>
      <c r="AC95" s="956"/>
      <c r="AD95" s="958"/>
      <c r="AE95" s="733"/>
      <c r="AF95" s="733"/>
      <c r="AG95" s="733"/>
      <c r="AH95" s="733"/>
      <c r="AI95" s="733"/>
      <c r="AJ95" s="733"/>
      <c r="AK95" s="733"/>
      <c r="AL95" s="47"/>
      <c r="AU95" s="52"/>
    </row>
    <row r="96" spans="1:52" ht="17.25" customHeight="1" thickBot="1">
      <c r="A96" s="735"/>
      <c r="B96" s="930" t="s">
        <v>428</v>
      </c>
      <c r="C96" s="931"/>
      <c r="D96" s="931"/>
      <c r="E96" s="931"/>
      <c r="F96" s="931"/>
      <c r="G96" s="931"/>
      <c r="H96" s="931"/>
      <c r="I96" s="931"/>
      <c r="J96" s="931"/>
      <c r="K96" s="931"/>
      <c r="L96" s="931"/>
      <c r="M96" s="931"/>
      <c r="N96" s="932"/>
      <c r="O96" s="933">
        <f>SUM('別紙様式2-4 個表_ベースアップ'!AK12:AK111)</f>
        <v>823393</v>
      </c>
      <c r="P96" s="934"/>
      <c r="Q96" s="934"/>
      <c r="R96" s="934"/>
      <c r="S96" s="934"/>
      <c r="T96" s="934"/>
      <c r="U96" s="935"/>
      <c r="V96" s="737" t="s">
        <v>2</v>
      </c>
      <c r="W96" s="576"/>
      <c r="X96" s="577"/>
      <c r="Y96" s="577"/>
      <c r="Z96" s="578"/>
      <c r="AA96" s="579"/>
      <c r="AB96" s="953" t="s">
        <v>204</v>
      </c>
      <c r="AC96" s="954" t="str">
        <f>IF(X97=0,"",IF(X97&gt;=200/3,"○","×"))</f>
        <v>○</v>
      </c>
      <c r="AD96" s="958"/>
      <c r="AE96" s="733"/>
      <c r="AF96" s="733"/>
      <c r="AG96" s="733"/>
      <c r="AH96" s="733"/>
      <c r="AI96" s="733"/>
      <c r="AJ96" s="733"/>
      <c r="AK96" s="733"/>
      <c r="AL96" s="47"/>
      <c r="AU96" s="52"/>
    </row>
    <row r="97" spans="1:52" ht="17.25" customHeight="1" thickBot="1">
      <c r="A97" s="735"/>
      <c r="B97" s="735"/>
      <c r="C97" s="733"/>
      <c r="D97" s="947" t="s">
        <v>429</v>
      </c>
      <c r="E97" s="948"/>
      <c r="F97" s="948"/>
      <c r="G97" s="948"/>
      <c r="H97" s="948"/>
      <c r="I97" s="948"/>
      <c r="J97" s="948"/>
      <c r="K97" s="948"/>
      <c r="L97" s="948"/>
      <c r="M97" s="948"/>
      <c r="N97" s="948"/>
      <c r="O97" s="936">
        <f>SUM('別紙様式2-4 個表_ベースアップ'!AL12:AL111)</f>
        <v>563340</v>
      </c>
      <c r="P97" s="937"/>
      <c r="Q97" s="937"/>
      <c r="R97" s="937"/>
      <c r="S97" s="937"/>
      <c r="T97" s="937"/>
      <c r="U97" s="938"/>
      <c r="V97" s="738" t="s">
        <v>2</v>
      </c>
      <c r="W97" s="581" t="s">
        <v>44</v>
      </c>
      <c r="X97" s="939">
        <f>IFERROR(O97/O96*100,0)</f>
        <v>68.416904200059989</v>
      </c>
      <c r="Y97" s="940"/>
      <c r="Z97" s="574" t="s">
        <v>45</v>
      </c>
      <c r="AA97" s="582" t="s">
        <v>321</v>
      </c>
      <c r="AB97" s="953"/>
      <c r="AC97" s="955"/>
      <c r="AD97" s="958"/>
      <c r="AE97" s="733"/>
      <c r="AF97" s="733"/>
      <c r="AG97" s="733"/>
      <c r="AH97" s="733"/>
      <c r="AI97" s="733"/>
      <c r="AJ97" s="733"/>
      <c r="AK97" s="733"/>
      <c r="AL97" s="47"/>
      <c r="AU97" s="52"/>
    </row>
    <row r="98" spans="1:52" ht="16.5" customHeight="1" thickBot="1">
      <c r="A98" s="735"/>
      <c r="B98" s="736"/>
      <c r="C98" s="734"/>
      <c r="D98" s="884"/>
      <c r="E98" s="885"/>
      <c r="F98" s="885"/>
      <c r="G98" s="885"/>
      <c r="H98" s="885"/>
      <c r="I98" s="885"/>
      <c r="J98" s="885"/>
      <c r="K98" s="885"/>
      <c r="L98" s="885"/>
      <c r="M98" s="885"/>
      <c r="N98" s="886"/>
      <c r="O98" s="941" t="s">
        <v>322</v>
      </c>
      <c r="P98" s="941"/>
      <c r="Q98" s="942"/>
      <c r="R98" s="943">
        <f>O97/AH99</f>
        <v>93890</v>
      </c>
      <c r="S98" s="944"/>
      <c r="T98" s="944"/>
      <c r="U98" s="945"/>
      <c r="V98" s="739" t="s">
        <v>323</v>
      </c>
      <c r="W98" s="740"/>
      <c r="X98" s="949"/>
      <c r="Y98" s="949"/>
      <c r="Z98" s="573"/>
      <c r="AA98" s="741"/>
      <c r="AB98" s="953"/>
      <c r="AC98" s="956"/>
      <c r="AD98" s="959"/>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463</v>
      </c>
      <c r="B99" s="751" t="s">
        <v>16</v>
      </c>
      <c r="C99" s="751"/>
      <c r="D99" s="751"/>
      <c r="E99" s="751"/>
      <c r="F99" s="751"/>
      <c r="G99" s="751"/>
      <c r="H99" s="751"/>
      <c r="I99" s="751"/>
      <c r="J99" s="751"/>
      <c r="K99" s="751"/>
      <c r="L99" s="751"/>
      <c r="M99" s="751"/>
      <c r="N99" s="671"/>
      <c r="O99" s="299" t="s">
        <v>33</v>
      </c>
      <c r="P99" s="214"/>
      <c r="Q99" s="926">
        <v>4</v>
      </c>
      <c r="R99" s="926"/>
      <c r="S99" s="214" t="s">
        <v>12</v>
      </c>
      <c r="T99" s="926">
        <v>10</v>
      </c>
      <c r="U99" s="926"/>
      <c r="V99" s="214" t="s">
        <v>13</v>
      </c>
      <c r="W99" s="951" t="s">
        <v>14</v>
      </c>
      <c r="X99" s="951"/>
      <c r="Y99" s="214" t="s">
        <v>33</v>
      </c>
      <c r="Z99" s="214"/>
      <c r="AA99" s="926">
        <v>5</v>
      </c>
      <c r="AB99" s="926"/>
      <c r="AC99" s="214" t="s">
        <v>12</v>
      </c>
      <c r="AD99" s="926">
        <v>3</v>
      </c>
      <c r="AE99" s="926"/>
      <c r="AF99" s="214" t="s">
        <v>13</v>
      </c>
      <c r="AG99" s="214" t="s">
        <v>162</v>
      </c>
      <c r="AH99" s="214">
        <f>IF(Q99&gt;=1,(AA99*12+AD99)-(Q99*12+T99)+1,"")</f>
        <v>6</v>
      </c>
      <c r="AI99" s="951" t="s">
        <v>163</v>
      </c>
      <c r="AJ99" s="951"/>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1151" t="s">
        <v>430</v>
      </c>
      <c r="C102" s="1151"/>
      <c r="D102" s="1151"/>
      <c r="E102" s="1151"/>
      <c r="F102" s="1151"/>
      <c r="G102" s="1151"/>
      <c r="H102" s="1151"/>
      <c r="I102" s="1151"/>
      <c r="J102" s="1151"/>
      <c r="K102" s="1151"/>
      <c r="L102" s="1151"/>
      <c r="M102" s="1151"/>
      <c r="N102" s="1151"/>
      <c r="O102" s="1151"/>
      <c r="P102" s="1151"/>
      <c r="Q102" s="1151"/>
      <c r="R102" s="1151"/>
      <c r="S102" s="1151"/>
      <c r="T102" s="1151"/>
      <c r="U102" s="1151"/>
      <c r="V102" s="1151"/>
      <c r="W102" s="1151"/>
      <c r="X102" s="1151"/>
      <c r="Y102" s="1151"/>
      <c r="Z102" s="1151"/>
      <c r="AA102" s="1151"/>
      <c r="AB102" s="1151"/>
      <c r="AC102" s="1151"/>
      <c r="AD102" s="1151"/>
      <c r="AE102" s="1151"/>
      <c r="AF102" s="1151"/>
      <c r="AG102" s="1151"/>
      <c r="AH102" s="1151"/>
      <c r="AI102" s="1151"/>
      <c r="AJ102" s="1151"/>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394</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382</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887" t="s">
        <v>49</v>
      </c>
      <c r="B107" s="888"/>
      <c r="C107" s="888"/>
      <c r="D107" s="1059"/>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1060" t="s">
        <v>46</v>
      </c>
      <c r="B108" s="1061"/>
      <c r="C108" s="1061"/>
      <c r="D108" s="1061"/>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62"/>
      <c r="B109" s="995"/>
      <c r="C109" s="995"/>
      <c r="D109" s="995"/>
      <c r="E109" s="324"/>
      <c r="F109" s="322" t="s">
        <v>50</v>
      </c>
      <c r="G109" s="321"/>
      <c r="H109" s="321"/>
      <c r="I109" s="321"/>
      <c r="J109" s="321"/>
      <c r="K109" s="325"/>
      <c r="L109" s="322" t="s">
        <v>169</v>
      </c>
      <c r="M109" s="321"/>
      <c r="N109" s="321"/>
      <c r="O109" s="322"/>
      <c r="P109" s="322"/>
      <c r="Q109" s="326"/>
      <c r="R109" s="327"/>
      <c r="S109" s="322" t="s">
        <v>43</v>
      </c>
      <c r="T109" s="322"/>
      <c r="U109" s="322" t="s">
        <v>44</v>
      </c>
      <c r="V109" s="1158"/>
      <c r="W109" s="1158"/>
      <c r="X109" s="1158"/>
      <c r="Y109" s="1158"/>
      <c r="Z109" s="1158"/>
      <c r="AA109" s="1158"/>
      <c r="AB109" s="1158"/>
      <c r="AC109" s="1158"/>
      <c r="AD109" s="1158"/>
      <c r="AE109" s="1158"/>
      <c r="AF109" s="1158"/>
      <c r="AG109" s="1158"/>
      <c r="AH109" s="1158"/>
      <c r="AI109" s="1158"/>
      <c r="AJ109" s="328" t="s">
        <v>45</v>
      </c>
      <c r="AK109" s="50"/>
    </row>
    <row r="110" spans="1:52" s="49" customFormat="1" ht="18" customHeight="1" thickBot="1">
      <c r="A110" s="1062"/>
      <c r="B110" s="995"/>
      <c r="C110" s="995"/>
      <c r="D110" s="995"/>
      <c r="E110" s="329" t="s">
        <v>360</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62"/>
      <c r="B111" s="995"/>
      <c r="C111" s="995"/>
      <c r="D111" s="995"/>
      <c r="E111" s="1163"/>
      <c r="F111" s="1164"/>
      <c r="G111" s="1164"/>
      <c r="H111" s="1164"/>
      <c r="I111" s="1164"/>
      <c r="J111" s="1164"/>
      <c r="K111" s="1164"/>
      <c r="L111" s="1164"/>
      <c r="M111" s="1164"/>
      <c r="N111" s="1164"/>
      <c r="O111" s="1164"/>
      <c r="P111" s="1164"/>
      <c r="Q111" s="1164"/>
      <c r="R111" s="1164"/>
      <c r="S111" s="1164"/>
      <c r="T111" s="1164"/>
      <c r="U111" s="1164"/>
      <c r="V111" s="1164"/>
      <c r="W111" s="1164"/>
      <c r="X111" s="1164"/>
      <c r="Y111" s="1164"/>
      <c r="Z111" s="1164"/>
      <c r="AA111" s="1164"/>
      <c r="AB111" s="1164"/>
      <c r="AC111" s="1164"/>
      <c r="AD111" s="1164"/>
      <c r="AE111" s="1164"/>
      <c r="AF111" s="1164"/>
      <c r="AG111" s="1164"/>
      <c r="AH111" s="1164"/>
      <c r="AI111" s="1164"/>
      <c r="AJ111" s="1165"/>
      <c r="AK111" s="50"/>
    </row>
    <row r="112" spans="1:52" s="49" customFormat="1" ht="14.25" customHeight="1" thickBot="1">
      <c r="A112" s="1062"/>
      <c r="B112" s="995"/>
      <c r="C112" s="995"/>
      <c r="D112" s="995"/>
      <c r="E112" s="332" t="s">
        <v>412</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1063"/>
      <c r="B113" s="1064"/>
      <c r="C113" s="1064"/>
      <c r="D113" s="1064"/>
      <c r="E113" s="334" t="s">
        <v>171</v>
      </c>
      <c r="F113" s="224"/>
      <c r="G113" s="224"/>
      <c r="H113" s="224"/>
      <c r="I113" s="224"/>
      <c r="J113" s="224"/>
      <c r="K113" s="224"/>
      <c r="L113" s="1004" t="s">
        <v>172</v>
      </c>
      <c r="M113" s="1005"/>
      <c r="N113" s="1005"/>
      <c r="O113" s="1065"/>
      <c r="P113" s="1065"/>
      <c r="Q113" s="335" t="s">
        <v>5</v>
      </c>
      <c r="R113" s="1065"/>
      <c r="S113" s="1065"/>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84" t="s">
        <v>450</v>
      </c>
      <c r="B114" s="885"/>
      <c r="C114" s="885"/>
      <c r="D114" s="885"/>
      <c r="E114" s="885"/>
      <c r="F114" s="885"/>
      <c r="G114" s="885"/>
      <c r="H114" s="885"/>
      <c r="I114" s="885"/>
      <c r="J114" s="885"/>
      <c r="K114" s="885"/>
      <c r="L114" s="885"/>
      <c r="M114" s="885"/>
      <c r="N114" s="885"/>
      <c r="O114" s="885"/>
      <c r="P114" s="885"/>
      <c r="Q114" s="885"/>
      <c r="R114" s="885"/>
      <c r="S114" s="885"/>
      <c r="T114" s="885"/>
      <c r="U114" s="885"/>
      <c r="V114" s="885"/>
      <c r="W114" s="885"/>
      <c r="X114" s="885"/>
      <c r="Y114" s="885"/>
      <c r="Z114" s="885"/>
      <c r="AA114" s="885"/>
      <c r="AB114" s="885"/>
      <c r="AC114" s="885"/>
      <c r="AD114" s="885"/>
      <c r="AE114" s="885"/>
      <c r="AF114" s="886"/>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383</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887" t="s">
        <v>139</v>
      </c>
      <c r="B117" s="888"/>
      <c r="C117" s="888"/>
      <c r="D117" s="889"/>
      <c r="E117" s="1066"/>
      <c r="F117" s="1067"/>
      <c r="G117" s="1067"/>
      <c r="H117" s="1067"/>
      <c r="I117" s="1067"/>
      <c r="J117" s="1067"/>
      <c r="K117" s="1067"/>
      <c r="L117" s="1067"/>
      <c r="M117" s="1067"/>
      <c r="N117" s="1067"/>
      <c r="O117" s="1067"/>
      <c r="P117" s="1067"/>
      <c r="Q117" s="1067"/>
      <c r="R117" s="1067"/>
      <c r="S117" s="1067"/>
      <c r="T117" s="1067"/>
      <c r="U117" s="1067"/>
      <c r="V117" s="1067"/>
      <c r="W117" s="1067"/>
      <c r="X117" s="1067"/>
      <c r="Y117" s="1067"/>
      <c r="Z117" s="1067"/>
      <c r="AA117" s="1067"/>
      <c r="AB117" s="1067"/>
      <c r="AC117" s="1067"/>
      <c r="AD117" s="1067"/>
      <c r="AE117" s="1067"/>
      <c r="AF117" s="1067"/>
      <c r="AG117" s="1067"/>
      <c r="AH117" s="1067"/>
      <c r="AI117" s="1067"/>
      <c r="AJ117" s="1068"/>
      <c r="AK117" s="50"/>
    </row>
    <row r="118" spans="1:41" s="49" customFormat="1" ht="16.5" customHeight="1" thickBot="1">
      <c r="A118" s="1060" t="s">
        <v>138</v>
      </c>
      <c r="B118" s="1061"/>
      <c r="C118" s="1061"/>
      <c r="D118" s="1149"/>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1063"/>
      <c r="B119" s="1064"/>
      <c r="C119" s="1064"/>
      <c r="D119" s="1150"/>
      <c r="E119" s="314" t="s">
        <v>179</v>
      </c>
      <c r="F119" s="314"/>
      <c r="G119" s="225"/>
      <c r="H119" s="225"/>
      <c r="I119" s="225"/>
      <c r="J119" s="225"/>
      <c r="K119" s="225"/>
      <c r="L119" s="225"/>
      <c r="M119" s="225"/>
      <c r="N119" s="225"/>
      <c r="O119" s="314"/>
      <c r="P119" s="1160"/>
      <c r="Q119" s="1161"/>
      <c r="R119" s="1161"/>
      <c r="S119" s="1161"/>
      <c r="T119" s="1161"/>
      <c r="U119" s="1161"/>
      <c r="V119" s="1161"/>
      <c r="W119" s="1161"/>
      <c r="X119" s="1161"/>
      <c r="Y119" s="1161"/>
      <c r="Z119" s="1161"/>
      <c r="AA119" s="1161"/>
      <c r="AB119" s="1161"/>
      <c r="AC119" s="1161"/>
      <c r="AD119" s="1161"/>
      <c r="AE119" s="1161"/>
      <c r="AF119" s="1161"/>
      <c r="AG119" s="1161"/>
      <c r="AH119" s="1161"/>
      <c r="AI119" s="1161"/>
      <c r="AJ119" s="1162"/>
      <c r="AK119" s="50"/>
    </row>
    <row r="120" spans="1:41" s="49" customFormat="1" ht="24.75" customHeight="1">
      <c r="A120" s="887" t="s">
        <v>49</v>
      </c>
      <c r="B120" s="888"/>
      <c r="C120" s="888"/>
      <c r="D120" s="1059"/>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1060" t="s">
        <v>46</v>
      </c>
      <c r="B121" s="1061"/>
      <c r="C121" s="1061"/>
      <c r="D121" s="1061"/>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62"/>
      <c r="B122" s="995"/>
      <c r="C122" s="995"/>
      <c r="D122" s="995"/>
      <c r="E122" s="352"/>
      <c r="F122" s="322" t="s">
        <v>50</v>
      </c>
      <c r="G122" s="321"/>
      <c r="H122" s="321"/>
      <c r="I122" s="321"/>
      <c r="J122" s="321"/>
      <c r="K122" s="353"/>
      <c r="L122" s="322" t="s">
        <v>170</v>
      </c>
      <c r="M122" s="321"/>
      <c r="N122" s="321"/>
      <c r="O122" s="322"/>
      <c r="P122" s="322"/>
      <c r="Q122" s="326"/>
      <c r="R122" s="286"/>
      <c r="S122" s="322" t="s">
        <v>43</v>
      </c>
      <c r="T122" s="322"/>
      <c r="U122" s="322" t="s">
        <v>44</v>
      </c>
      <c r="V122" s="896"/>
      <c r="W122" s="896"/>
      <c r="X122" s="896"/>
      <c r="Y122" s="896"/>
      <c r="Z122" s="896"/>
      <c r="AA122" s="896"/>
      <c r="AB122" s="896"/>
      <c r="AC122" s="896"/>
      <c r="AD122" s="896"/>
      <c r="AE122" s="896"/>
      <c r="AF122" s="896"/>
      <c r="AG122" s="896"/>
      <c r="AH122" s="896"/>
      <c r="AI122" s="896"/>
      <c r="AJ122" s="328" t="s">
        <v>45</v>
      </c>
      <c r="AK122" s="50"/>
    </row>
    <row r="123" spans="1:41" s="49" customFormat="1" ht="15.75" customHeight="1" thickBot="1">
      <c r="A123" s="1062"/>
      <c r="B123" s="995"/>
      <c r="C123" s="995"/>
      <c r="D123" s="995"/>
      <c r="E123" s="1069" t="s">
        <v>395</v>
      </c>
      <c r="F123" s="1070"/>
      <c r="G123" s="1070"/>
      <c r="H123" s="1070"/>
      <c r="I123" s="1070"/>
      <c r="J123" s="1070"/>
      <c r="K123" s="1070"/>
      <c r="L123" s="1070"/>
      <c r="M123" s="1070"/>
      <c r="N123" s="1070"/>
      <c r="O123" s="1070"/>
      <c r="P123" s="1070"/>
      <c r="Q123" s="1070"/>
      <c r="R123" s="1070"/>
      <c r="S123" s="1070"/>
      <c r="T123" s="1070"/>
      <c r="U123" s="1070"/>
      <c r="V123" s="1070"/>
      <c r="W123" s="1070"/>
      <c r="X123" s="1070"/>
      <c r="Y123" s="1070"/>
      <c r="Z123" s="1070"/>
      <c r="AA123" s="1070"/>
      <c r="AB123" s="1070"/>
      <c r="AC123" s="1070"/>
      <c r="AD123" s="1070"/>
      <c r="AE123" s="1070"/>
      <c r="AF123" s="1070"/>
      <c r="AG123" s="1070"/>
      <c r="AH123" s="1070"/>
      <c r="AI123" s="1070"/>
      <c r="AJ123" s="1071"/>
      <c r="AK123" s="50"/>
    </row>
    <row r="124" spans="1:41" s="49" customFormat="1" ht="82.5" customHeight="1" thickBot="1">
      <c r="A124" s="1062"/>
      <c r="B124" s="995"/>
      <c r="C124" s="995"/>
      <c r="D124" s="995"/>
      <c r="E124" s="997"/>
      <c r="F124" s="998"/>
      <c r="G124" s="998"/>
      <c r="H124" s="998"/>
      <c r="I124" s="998"/>
      <c r="J124" s="998"/>
      <c r="K124" s="998"/>
      <c r="L124" s="998"/>
      <c r="M124" s="998"/>
      <c r="N124" s="998"/>
      <c r="O124" s="998"/>
      <c r="P124" s="998"/>
      <c r="Q124" s="998"/>
      <c r="R124" s="998"/>
      <c r="S124" s="998"/>
      <c r="T124" s="998"/>
      <c r="U124" s="998"/>
      <c r="V124" s="998"/>
      <c r="W124" s="998"/>
      <c r="X124" s="998"/>
      <c r="Y124" s="998"/>
      <c r="Z124" s="998"/>
      <c r="AA124" s="998"/>
      <c r="AB124" s="998"/>
      <c r="AC124" s="998"/>
      <c r="AD124" s="998"/>
      <c r="AE124" s="998"/>
      <c r="AF124" s="998"/>
      <c r="AG124" s="998"/>
      <c r="AH124" s="998"/>
      <c r="AI124" s="998"/>
      <c r="AJ124" s="999"/>
      <c r="AK124" s="50"/>
    </row>
    <row r="125" spans="1:41" s="49" customFormat="1" ht="13.8" thickBot="1">
      <c r="A125" s="1062"/>
      <c r="B125" s="995"/>
      <c r="C125" s="995"/>
      <c r="D125" s="995"/>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1063"/>
      <c r="B126" s="1064"/>
      <c r="C126" s="1064"/>
      <c r="D126" s="1064"/>
      <c r="E126" s="334" t="s">
        <v>171</v>
      </c>
      <c r="F126" s="224"/>
      <c r="G126" s="224"/>
      <c r="H126" s="224"/>
      <c r="I126" s="224"/>
      <c r="J126" s="224"/>
      <c r="K126" s="354"/>
      <c r="L126" s="1004" t="s">
        <v>33</v>
      </c>
      <c r="M126" s="1005"/>
      <c r="N126" s="1003"/>
      <c r="O126" s="1003"/>
      <c r="P126" s="335" t="s">
        <v>5</v>
      </c>
      <c r="Q126" s="1003"/>
      <c r="R126" s="1003"/>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84" t="s">
        <v>450</v>
      </c>
      <c r="B127" s="885"/>
      <c r="C127" s="885"/>
      <c r="D127" s="885"/>
      <c r="E127" s="885"/>
      <c r="F127" s="885"/>
      <c r="G127" s="885"/>
      <c r="H127" s="885"/>
      <c r="I127" s="885"/>
      <c r="J127" s="885"/>
      <c r="K127" s="885"/>
      <c r="L127" s="885"/>
      <c r="M127" s="885"/>
      <c r="N127" s="885"/>
      <c r="O127" s="885"/>
      <c r="P127" s="885"/>
      <c r="Q127" s="885"/>
      <c r="R127" s="885"/>
      <c r="S127" s="885"/>
      <c r="T127" s="885"/>
      <c r="U127" s="885"/>
      <c r="V127" s="885"/>
      <c r="W127" s="885"/>
      <c r="X127" s="885"/>
      <c r="Y127" s="885"/>
      <c r="Z127" s="885"/>
      <c r="AA127" s="885"/>
      <c r="AB127" s="885"/>
      <c r="AC127" s="885"/>
      <c r="AD127" s="885"/>
      <c r="AE127" s="885"/>
      <c r="AF127" s="886"/>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384</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947" t="s">
        <v>49</v>
      </c>
      <c r="B130" s="948"/>
      <c r="C130" s="948"/>
      <c r="D130" s="1077"/>
      <c r="E130" s="1006" t="s">
        <v>324</v>
      </c>
      <c r="F130" s="1007"/>
      <c r="G130" s="1007"/>
      <c r="H130" s="1008"/>
      <c r="I130" s="588"/>
      <c r="J130" s="1009" t="s">
        <v>47</v>
      </c>
      <c r="K130" s="1009"/>
      <c r="L130" s="1009"/>
      <c r="M130" s="588"/>
      <c r="N130" s="1010" t="s">
        <v>325</v>
      </c>
      <c r="O130" s="1010"/>
      <c r="P130" s="1010"/>
      <c r="Q130" s="1010"/>
      <c r="R130" s="1010"/>
      <c r="S130" s="1010"/>
      <c r="T130" s="588"/>
      <c r="U130" s="1010" t="s">
        <v>326</v>
      </c>
      <c r="V130" s="1010"/>
      <c r="W130" s="1010"/>
      <c r="X130" s="1010"/>
      <c r="Y130" s="1010"/>
      <c r="Z130" s="1010"/>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84"/>
      <c r="B131" s="885"/>
      <c r="C131" s="885"/>
      <c r="D131" s="886"/>
      <c r="E131" s="1011" t="s">
        <v>43</v>
      </c>
      <c r="F131" s="1012"/>
      <c r="G131" s="1012"/>
      <c r="H131" s="1013"/>
      <c r="I131" s="588"/>
      <c r="J131" s="1009" t="s">
        <v>92</v>
      </c>
      <c r="K131" s="1009"/>
      <c r="L131" s="1009"/>
      <c r="M131" s="588"/>
      <c r="N131" s="1009" t="s">
        <v>327</v>
      </c>
      <c r="O131" s="1009"/>
      <c r="P131" s="1009"/>
      <c r="Q131" s="1009"/>
      <c r="R131" s="1009"/>
      <c r="S131" s="1009"/>
      <c r="T131" s="588"/>
      <c r="U131" s="1014" t="s">
        <v>48</v>
      </c>
      <c r="V131" s="1014"/>
      <c r="W131" s="1014"/>
      <c r="X131" s="1014"/>
      <c r="Y131" s="1014"/>
      <c r="Z131" s="1014"/>
      <c r="AA131" s="673"/>
      <c r="AB131" s="1014" t="s">
        <v>43</v>
      </c>
      <c r="AC131" s="1014"/>
      <c r="AD131" s="1014"/>
      <c r="AE131" s="316" t="s">
        <v>44</v>
      </c>
      <c r="AF131" s="588"/>
      <c r="AG131" s="588"/>
      <c r="AH131" s="588"/>
      <c r="AI131" s="588"/>
      <c r="AJ131" s="590" t="s">
        <v>45</v>
      </c>
      <c r="AK131" s="46"/>
      <c r="AL131" s="46"/>
    </row>
    <row r="132" spans="1:42" s="49" customFormat="1" ht="15.75" customHeight="1">
      <c r="A132" s="947" t="s">
        <v>46</v>
      </c>
      <c r="B132" s="948"/>
      <c r="C132" s="948"/>
      <c r="D132" s="1077"/>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1218"/>
      <c r="B133" s="1219"/>
      <c r="C133" s="1219"/>
      <c r="D133" s="1220"/>
      <c r="E133" s="591"/>
      <c r="F133" s="322" t="s">
        <v>50</v>
      </c>
      <c r="G133" s="660"/>
      <c r="H133" s="660"/>
      <c r="I133" s="660"/>
      <c r="J133" s="660"/>
      <c r="K133" s="591"/>
      <c r="L133" s="322" t="s">
        <v>169</v>
      </c>
      <c r="M133" s="660"/>
      <c r="N133" s="660"/>
      <c r="O133" s="322"/>
      <c r="P133" s="322"/>
      <c r="Q133" s="326"/>
      <c r="R133" s="592"/>
      <c r="S133" s="322" t="s">
        <v>43</v>
      </c>
      <c r="T133" s="322"/>
      <c r="U133" s="322" t="s">
        <v>44</v>
      </c>
      <c r="V133" s="918"/>
      <c r="W133" s="918"/>
      <c r="X133" s="918"/>
      <c r="Y133" s="918"/>
      <c r="Z133" s="918"/>
      <c r="AA133" s="918"/>
      <c r="AB133" s="918"/>
      <c r="AC133" s="918"/>
      <c r="AD133" s="918"/>
      <c r="AE133" s="918"/>
      <c r="AF133" s="918"/>
      <c r="AG133" s="918"/>
      <c r="AH133" s="918"/>
      <c r="AI133" s="918"/>
      <c r="AJ133" s="328" t="s">
        <v>45</v>
      </c>
      <c r="AK133" s="46"/>
      <c r="AL133" s="46"/>
    </row>
    <row r="134" spans="1:42" s="49" customFormat="1" ht="15.75" customHeight="1" thickBot="1">
      <c r="A134" s="1218"/>
      <c r="B134" s="1219"/>
      <c r="C134" s="1219"/>
      <c r="D134" s="1220"/>
      <c r="E134" s="326" t="s">
        <v>396</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1218"/>
      <c r="B135" s="1219"/>
      <c r="C135" s="1219"/>
      <c r="D135" s="1219"/>
      <c r="E135" s="890" t="s">
        <v>511</v>
      </c>
      <c r="F135" s="891"/>
      <c r="G135" s="891"/>
      <c r="H135" s="891"/>
      <c r="I135" s="891"/>
      <c r="J135" s="891"/>
      <c r="K135" s="891"/>
      <c r="L135" s="891"/>
      <c r="M135" s="891"/>
      <c r="N135" s="891"/>
      <c r="O135" s="891"/>
      <c r="P135" s="891"/>
      <c r="Q135" s="891"/>
      <c r="R135" s="891"/>
      <c r="S135" s="891"/>
      <c r="T135" s="891"/>
      <c r="U135" s="891"/>
      <c r="V135" s="891"/>
      <c r="W135" s="891"/>
      <c r="X135" s="891"/>
      <c r="Y135" s="891"/>
      <c r="Z135" s="891"/>
      <c r="AA135" s="891"/>
      <c r="AB135" s="891"/>
      <c r="AC135" s="891"/>
      <c r="AD135" s="891"/>
      <c r="AE135" s="891"/>
      <c r="AF135" s="891"/>
      <c r="AG135" s="891"/>
      <c r="AH135" s="891"/>
      <c r="AI135" s="891"/>
      <c r="AJ135" s="892"/>
      <c r="AK135" s="50"/>
    </row>
    <row r="136" spans="1:42" s="49" customFormat="1" ht="13.8" thickBot="1">
      <c r="A136" s="1218"/>
      <c r="B136" s="1219"/>
      <c r="C136" s="1219"/>
      <c r="D136" s="1220"/>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84"/>
      <c r="B137" s="885"/>
      <c r="C137" s="885"/>
      <c r="D137" s="886"/>
      <c r="E137" s="731" t="s">
        <v>171</v>
      </c>
      <c r="F137" s="224"/>
      <c r="G137" s="224"/>
      <c r="H137" s="224"/>
      <c r="I137" s="224"/>
      <c r="J137" s="224"/>
      <c r="K137" s="354"/>
      <c r="L137" s="1004" t="s">
        <v>33</v>
      </c>
      <c r="M137" s="1005"/>
      <c r="N137" s="1217">
        <v>4</v>
      </c>
      <c r="O137" s="1217"/>
      <c r="P137" s="710" t="s">
        <v>5</v>
      </c>
      <c r="Q137" s="1217">
        <v>2</v>
      </c>
      <c r="R137" s="1217"/>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84" t="s">
        <v>450</v>
      </c>
      <c r="B138" s="885"/>
      <c r="C138" s="885"/>
      <c r="D138" s="885"/>
      <c r="E138" s="885"/>
      <c r="F138" s="885"/>
      <c r="G138" s="885"/>
      <c r="H138" s="885"/>
      <c r="I138" s="885"/>
      <c r="J138" s="885"/>
      <c r="K138" s="885"/>
      <c r="L138" s="885"/>
      <c r="M138" s="885"/>
      <c r="N138" s="885"/>
      <c r="O138" s="885"/>
      <c r="P138" s="885"/>
      <c r="Q138" s="885"/>
      <c r="R138" s="885"/>
      <c r="S138" s="885"/>
      <c r="T138" s="885"/>
      <c r="U138" s="885"/>
      <c r="V138" s="885"/>
      <c r="W138" s="885"/>
      <c r="X138" s="885"/>
      <c r="Y138" s="885"/>
      <c r="Z138" s="885"/>
      <c r="AA138" s="885"/>
      <c r="AB138" s="885"/>
      <c r="AC138" s="885"/>
      <c r="AD138" s="885"/>
      <c r="AE138" s="885"/>
      <c r="AF138" s="886"/>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472</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015" t="s">
        <v>464</v>
      </c>
      <c r="C141" s="1015"/>
      <c r="D141" s="1015"/>
      <c r="E141" s="1015"/>
      <c r="F141" s="1015"/>
      <c r="G141" s="1015"/>
      <c r="H141" s="1015"/>
      <c r="I141" s="1015"/>
      <c r="J141" s="1015"/>
      <c r="K141" s="1015"/>
      <c r="L141" s="1015"/>
      <c r="M141" s="1015"/>
      <c r="N141" s="1015"/>
      <c r="O141" s="1015"/>
      <c r="P141" s="1015"/>
      <c r="Q141" s="1015"/>
      <c r="R141" s="1015"/>
      <c r="S141" s="1015"/>
      <c r="T141" s="1015"/>
      <c r="U141" s="1015"/>
      <c r="V141" s="1015"/>
      <c r="W141" s="1015"/>
      <c r="X141" s="1015"/>
      <c r="Y141" s="1015"/>
      <c r="Z141" s="1015"/>
      <c r="AA141" s="1015"/>
      <c r="AB141" s="1015"/>
      <c r="AC141" s="1015"/>
      <c r="AD141" s="1015"/>
      <c r="AE141" s="1015"/>
      <c r="AF141" s="1015"/>
      <c r="AG141" s="1015"/>
      <c r="AH141" s="1015"/>
      <c r="AI141" s="1015"/>
      <c r="AJ141" s="1015"/>
    </row>
    <row r="142" spans="1:42" s="49" customFormat="1" ht="75" customHeight="1" thickBot="1">
      <c r="A142" s="887" t="s">
        <v>187</v>
      </c>
      <c r="B142" s="888"/>
      <c r="C142" s="888"/>
      <c r="D142" s="889"/>
      <c r="E142" s="897"/>
      <c r="F142" s="898"/>
      <c r="G142" s="898"/>
      <c r="H142" s="898"/>
      <c r="I142" s="898"/>
      <c r="J142" s="898"/>
      <c r="K142" s="898"/>
      <c r="L142" s="898"/>
      <c r="M142" s="898"/>
      <c r="N142" s="898"/>
      <c r="O142" s="898"/>
      <c r="P142" s="898"/>
      <c r="Q142" s="898"/>
      <c r="R142" s="898"/>
      <c r="S142" s="898"/>
      <c r="T142" s="898"/>
      <c r="U142" s="898"/>
      <c r="V142" s="898"/>
      <c r="W142" s="898"/>
      <c r="X142" s="898"/>
      <c r="Y142" s="898"/>
      <c r="Z142" s="898"/>
      <c r="AA142" s="898"/>
      <c r="AB142" s="898"/>
      <c r="AC142" s="898"/>
      <c r="AD142" s="898"/>
      <c r="AE142" s="898"/>
      <c r="AF142" s="898"/>
      <c r="AG142" s="898"/>
      <c r="AH142" s="898"/>
      <c r="AI142" s="898"/>
      <c r="AJ142" s="899"/>
    </row>
    <row r="143" spans="1:42" s="49" customFormat="1" ht="75" customHeight="1" thickBot="1">
      <c r="A143" s="887" t="s">
        <v>253</v>
      </c>
      <c r="B143" s="888"/>
      <c r="C143" s="888"/>
      <c r="D143" s="889"/>
      <c r="E143" s="897"/>
      <c r="F143" s="898"/>
      <c r="G143" s="898"/>
      <c r="H143" s="898"/>
      <c r="I143" s="898"/>
      <c r="J143" s="898"/>
      <c r="K143" s="898"/>
      <c r="L143" s="898"/>
      <c r="M143" s="898"/>
      <c r="N143" s="898"/>
      <c r="O143" s="898"/>
      <c r="P143" s="898"/>
      <c r="Q143" s="898"/>
      <c r="R143" s="898"/>
      <c r="S143" s="898"/>
      <c r="T143" s="898"/>
      <c r="U143" s="898"/>
      <c r="V143" s="898"/>
      <c r="W143" s="898"/>
      <c r="X143" s="898"/>
      <c r="Y143" s="898"/>
      <c r="Z143" s="898"/>
      <c r="AA143" s="898"/>
      <c r="AB143" s="898"/>
      <c r="AC143" s="898"/>
      <c r="AD143" s="898"/>
      <c r="AE143" s="898"/>
      <c r="AF143" s="898"/>
      <c r="AG143" s="898"/>
      <c r="AH143" s="898"/>
      <c r="AI143" s="898"/>
      <c r="AJ143" s="899"/>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84" t="s">
        <v>450</v>
      </c>
      <c r="B153" s="885"/>
      <c r="C153" s="885"/>
      <c r="D153" s="885"/>
      <c r="E153" s="885"/>
      <c r="F153" s="885"/>
      <c r="G153" s="885"/>
      <c r="H153" s="885"/>
      <c r="I153" s="885"/>
      <c r="J153" s="885"/>
      <c r="K153" s="885"/>
      <c r="L153" s="885"/>
      <c r="M153" s="885"/>
      <c r="N153" s="885"/>
      <c r="O153" s="885"/>
      <c r="P153" s="885"/>
      <c r="Q153" s="885"/>
      <c r="R153" s="885"/>
      <c r="S153" s="885"/>
      <c r="T153" s="885"/>
      <c r="U153" s="885"/>
      <c r="V153" s="885"/>
      <c r="W153" s="885"/>
      <c r="X153" s="885"/>
      <c r="Y153" s="885"/>
      <c r="Z153" s="885"/>
      <c r="AA153" s="885"/>
      <c r="AB153" s="885"/>
      <c r="AC153" s="885"/>
      <c r="AD153" s="885"/>
      <c r="AE153" s="885"/>
      <c r="AF153" s="886"/>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000"/>
      <c r="B156" s="392" t="s">
        <v>57</v>
      </c>
      <c r="C156" s="900" t="s">
        <v>241</v>
      </c>
      <c r="D156" s="901"/>
      <c r="E156" s="901"/>
      <c r="F156" s="901"/>
      <c r="G156" s="901"/>
      <c r="H156" s="901"/>
      <c r="I156" s="901"/>
      <c r="J156" s="901"/>
      <c r="K156" s="901"/>
      <c r="L156" s="901"/>
      <c r="M156" s="901"/>
      <c r="N156" s="901"/>
      <c r="O156" s="901"/>
      <c r="P156" s="901"/>
      <c r="Q156" s="901"/>
      <c r="R156" s="901"/>
      <c r="S156" s="901"/>
      <c r="T156" s="901"/>
      <c r="U156" s="901"/>
      <c r="V156" s="901"/>
      <c r="W156" s="901"/>
      <c r="X156" s="901"/>
      <c r="Y156" s="901"/>
      <c r="Z156" s="901"/>
      <c r="AA156" s="901"/>
      <c r="AB156" s="901"/>
      <c r="AC156" s="901"/>
      <c r="AD156" s="901"/>
      <c r="AE156" s="901"/>
      <c r="AF156" s="901"/>
      <c r="AG156" s="901"/>
      <c r="AH156" s="901"/>
      <c r="AI156" s="901"/>
      <c r="AJ156" s="902"/>
      <c r="AK156" s="50"/>
      <c r="AL156" s="123"/>
    </row>
    <row r="157" spans="1:38" s="49" customFormat="1" ht="15" customHeight="1">
      <c r="A157" s="1001"/>
      <c r="B157" s="910"/>
      <c r="C157" s="912" t="s">
        <v>230</v>
      </c>
      <c r="D157" s="913"/>
      <c r="E157" s="913"/>
      <c r="F157" s="913"/>
      <c r="G157" s="913"/>
      <c r="H157" s="913"/>
      <c r="I157" s="913"/>
      <c r="J157" s="914"/>
      <c r="K157" s="915"/>
      <c r="L157" s="916" t="s">
        <v>231</v>
      </c>
      <c r="M157" s="994" t="s">
        <v>271</v>
      </c>
      <c r="N157" s="995"/>
      <c r="O157" s="995"/>
      <c r="P157" s="995"/>
      <c r="Q157" s="995"/>
      <c r="R157" s="995"/>
      <c r="S157" s="995"/>
      <c r="T157" s="995"/>
      <c r="U157" s="995"/>
      <c r="V157" s="995"/>
      <c r="W157" s="995"/>
      <c r="X157" s="995"/>
      <c r="Y157" s="995"/>
      <c r="Z157" s="995"/>
      <c r="AA157" s="995"/>
      <c r="AB157" s="995"/>
      <c r="AC157" s="995"/>
      <c r="AD157" s="995"/>
      <c r="AE157" s="995"/>
      <c r="AF157" s="995"/>
      <c r="AG157" s="995"/>
      <c r="AH157" s="995"/>
      <c r="AI157" s="995"/>
      <c r="AJ157" s="996"/>
      <c r="AK157" s="124"/>
      <c r="AL157" s="125"/>
    </row>
    <row r="158" spans="1:38" s="49" customFormat="1" ht="15" customHeight="1" thickBot="1">
      <c r="A158" s="1001"/>
      <c r="B158" s="911"/>
      <c r="C158" s="912"/>
      <c r="D158" s="913"/>
      <c r="E158" s="913"/>
      <c r="F158" s="913"/>
      <c r="G158" s="913"/>
      <c r="H158" s="913"/>
      <c r="I158" s="913"/>
      <c r="J158" s="914"/>
      <c r="K158" s="915"/>
      <c r="L158" s="916"/>
      <c r="M158" s="994"/>
      <c r="N158" s="995"/>
      <c r="O158" s="995"/>
      <c r="P158" s="995"/>
      <c r="Q158" s="995"/>
      <c r="R158" s="995"/>
      <c r="S158" s="995"/>
      <c r="T158" s="995"/>
      <c r="U158" s="995"/>
      <c r="V158" s="995"/>
      <c r="W158" s="995"/>
      <c r="X158" s="995"/>
      <c r="Y158" s="995"/>
      <c r="Z158" s="995"/>
      <c r="AA158" s="995"/>
      <c r="AB158" s="995"/>
      <c r="AC158" s="995"/>
      <c r="AD158" s="995"/>
      <c r="AE158" s="995"/>
      <c r="AF158" s="995"/>
      <c r="AG158" s="995"/>
      <c r="AH158" s="995"/>
      <c r="AI158" s="995"/>
      <c r="AJ158" s="996"/>
      <c r="AK158" s="124"/>
      <c r="AL158" s="125"/>
    </row>
    <row r="159" spans="1:38" s="49" customFormat="1" ht="75" customHeight="1" thickBot="1">
      <c r="A159" s="1001"/>
      <c r="B159" s="911"/>
      <c r="C159" s="912"/>
      <c r="D159" s="913"/>
      <c r="E159" s="913"/>
      <c r="F159" s="913"/>
      <c r="G159" s="913"/>
      <c r="H159" s="913"/>
      <c r="I159" s="913"/>
      <c r="J159" s="914"/>
      <c r="K159" s="393"/>
      <c r="L159" s="917"/>
      <c r="M159" s="919"/>
      <c r="N159" s="920"/>
      <c r="O159" s="920"/>
      <c r="P159" s="920"/>
      <c r="Q159" s="920"/>
      <c r="R159" s="920"/>
      <c r="S159" s="920"/>
      <c r="T159" s="920"/>
      <c r="U159" s="920"/>
      <c r="V159" s="920"/>
      <c r="W159" s="920"/>
      <c r="X159" s="920"/>
      <c r="Y159" s="920"/>
      <c r="Z159" s="920"/>
      <c r="AA159" s="920"/>
      <c r="AB159" s="920"/>
      <c r="AC159" s="920"/>
      <c r="AD159" s="920"/>
      <c r="AE159" s="920"/>
      <c r="AF159" s="920"/>
      <c r="AG159" s="920"/>
      <c r="AH159" s="920"/>
      <c r="AI159" s="920"/>
      <c r="AJ159" s="921"/>
      <c r="AK159" s="50"/>
      <c r="AL159" s="125"/>
    </row>
    <row r="160" spans="1:38" s="49" customFormat="1" ht="17.25" customHeight="1" thickBot="1">
      <c r="A160" s="1001"/>
      <c r="B160" s="911"/>
      <c r="C160" s="912"/>
      <c r="D160" s="913"/>
      <c r="E160" s="913"/>
      <c r="F160" s="913"/>
      <c r="G160" s="913"/>
      <c r="H160" s="913"/>
      <c r="I160" s="913"/>
      <c r="J160" s="914"/>
      <c r="K160" s="394"/>
      <c r="L160" s="916"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002"/>
      <c r="B161" s="911"/>
      <c r="C161" s="912"/>
      <c r="D161" s="913"/>
      <c r="E161" s="913"/>
      <c r="F161" s="913"/>
      <c r="G161" s="913"/>
      <c r="H161" s="913"/>
      <c r="I161" s="913"/>
      <c r="J161" s="914"/>
      <c r="K161" s="398"/>
      <c r="L161" s="922"/>
      <c r="M161" s="991"/>
      <c r="N161" s="992"/>
      <c r="O161" s="992"/>
      <c r="P161" s="992"/>
      <c r="Q161" s="992"/>
      <c r="R161" s="992"/>
      <c r="S161" s="992"/>
      <c r="T161" s="992"/>
      <c r="U161" s="992"/>
      <c r="V161" s="992"/>
      <c r="W161" s="992"/>
      <c r="X161" s="992"/>
      <c r="Y161" s="992"/>
      <c r="Z161" s="992"/>
      <c r="AA161" s="992"/>
      <c r="AB161" s="992"/>
      <c r="AC161" s="992"/>
      <c r="AD161" s="992"/>
      <c r="AE161" s="992"/>
      <c r="AF161" s="992"/>
      <c r="AG161" s="992"/>
      <c r="AH161" s="992"/>
      <c r="AI161" s="992"/>
      <c r="AJ161" s="993"/>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84" t="s">
        <v>450</v>
      </c>
      <c r="B163" s="885"/>
      <c r="C163" s="885"/>
      <c r="D163" s="885"/>
      <c r="E163" s="885"/>
      <c r="F163" s="885"/>
      <c r="G163" s="885"/>
      <c r="H163" s="885"/>
      <c r="I163" s="885"/>
      <c r="J163" s="885"/>
      <c r="K163" s="885"/>
      <c r="L163" s="885"/>
      <c r="M163" s="885"/>
      <c r="N163" s="885"/>
      <c r="O163" s="885"/>
      <c r="P163" s="885"/>
      <c r="Q163" s="885"/>
      <c r="R163" s="885"/>
      <c r="S163" s="885"/>
      <c r="T163" s="885"/>
      <c r="U163" s="885"/>
      <c r="V163" s="885"/>
      <c r="W163" s="885"/>
      <c r="X163" s="885"/>
      <c r="Y163" s="885"/>
      <c r="Z163" s="885"/>
      <c r="AA163" s="885"/>
      <c r="AB163" s="885"/>
      <c r="AC163" s="885"/>
      <c r="AD163" s="885"/>
      <c r="AE163" s="885"/>
      <c r="AF163" s="886"/>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000"/>
      <c r="B166" s="407" t="s">
        <v>226</v>
      </c>
      <c r="C166" s="906" t="s">
        <v>86</v>
      </c>
      <c r="D166" s="907"/>
      <c r="E166" s="907"/>
      <c r="F166" s="907"/>
      <c r="G166" s="907"/>
      <c r="H166" s="907"/>
      <c r="I166" s="907"/>
      <c r="J166" s="907"/>
      <c r="K166" s="907"/>
      <c r="L166" s="907"/>
      <c r="M166" s="907"/>
      <c r="N166" s="907"/>
      <c r="O166" s="907"/>
      <c r="P166" s="907"/>
      <c r="Q166" s="907"/>
      <c r="R166" s="907"/>
      <c r="S166" s="907"/>
      <c r="T166" s="907"/>
      <c r="U166" s="908"/>
      <c r="V166" s="908"/>
      <c r="W166" s="908"/>
      <c r="X166" s="908"/>
      <c r="Y166" s="908"/>
      <c r="Z166" s="908"/>
      <c r="AA166" s="908"/>
      <c r="AB166" s="908"/>
      <c r="AC166" s="908"/>
      <c r="AD166" s="908"/>
      <c r="AE166" s="908"/>
      <c r="AF166" s="908"/>
      <c r="AG166" s="908"/>
      <c r="AH166" s="908"/>
      <c r="AI166" s="908"/>
      <c r="AJ166" s="909"/>
      <c r="AK166" s="47"/>
      <c r="AL166" s="116"/>
    </row>
    <row r="167" spans="1:52" s="49" customFormat="1" ht="27" customHeight="1">
      <c r="A167" s="1001"/>
      <c r="B167" s="1029"/>
      <c r="C167" s="1026" t="s">
        <v>240</v>
      </c>
      <c r="D167" s="1017"/>
      <c r="E167" s="1017"/>
      <c r="F167" s="1017"/>
      <c r="G167" s="1017"/>
      <c r="H167" s="1017"/>
      <c r="I167" s="1017"/>
      <c r="J167" s="1027"/>
      <c r="K167" s="408"/>
      <c r="L167" s="409" t="s">
        <v>88</v>
      </c>
      <c r="M167" s="893" t="s">
        <v>58</v>
      </c>
      <c r="N167" s="894"/>
      <c r="O167" s="894"/>
      <c r="P167" s="894"/>
      <c r="Q167" s="894"/>
      <c r="R167" s="894"/>
      <c r="S167" s="894"/>
      <c r="T167" s="894"/>
      <c r="U167" s="894"/>
      <c r="V167" s="894"/>
      <c r="W167" s="894"/>
      <c r="X167" s="894"/>
      <c r="Y167" s="894"/>
      <c r="Z167" s="894"/>
      <c r="AA167" s="894"/>
      <c r="AB167" s="894"/>
      <c r="AC167" s="894"/>
      <c r="AD167" s="894"/>
      <c r="AE167" s="894"/>
      <c r="AF167" s="894"/>
      <c r="AG167" s="894"/>
      <c r="AH167" s="894"/>
      <c r="AI167" s="894"/>
      <c r="AJ167" s="895"/>
      <c r="AK167" s="47"/>
      <c r="AL167" s="119"/>
    </row>
    <row r="168" spans="1:52" s="49" customFormat="1" ht="40.5" customHeight="1">
      <c r="A168" s="1001"/>
      <c r="B168" s="911"/>
      <c r="C168" s="912"/>
      <c r="D168" s="913"/>
      <c r="E168" s="913"/>
      <c r="F168" s="913"/>
      <c r="G168" s="913"/>
      <c r="H168" s="913"/>
      <c r="I168" s="913"/>
      <c r="J168" s="914"/>
      <c r="K168" s="410"/>
      <c r="L168" s="411" t="s">
        <v>234</v>
      </c>
      <c r="M168" s="1030" t="s">
        <v>55</v>
      </c>
      <c r="N168" s="1031"/>
      <c r="O168" s="1031"/>
      <c r="P168" s="1031"/>
      <c r="Q168" s="1031"/>
      <c r="R168" s="1031"/>
      <c r="S168" s="1031"/>
      <c r="T168" s="1031"/>
      <c r="U168" s="1031"/>
      <c r="V168" s="1031"/>
      <c r="W168" s="1031"/>
      <c r="X168" s="1031"/>
      <c r="Y168" s="1031"/>
      <c r="Z168" s="1031"/>
      <c r="AA168" s="1031"/>
      <c r="AB168" s="1031"/>
      <c r="AC168" s="1031"/>
      <c r="AD168" s="1031"/>
      <c r="AE168" s="1031"/>
      <c r="AF168" s="1031"/>
      <c r="AG168" s="1031"/>
      <c r="AH168" s="1031"/>
      <c r="AI168" s="1031"/>
      <c r="AJ168" s="1032"/>
      <c r="AK168" s="126"/>
      <c r="AL168" s="127"/>
    </row>
    <row r="169" spans="1:52" s="49" customFormat="1" ht="40.5" customHeight="1">
      <c r="A169" s="1002"/>
      <c r="B169" s="911"/>
      <c r="C169" s="912"/>
      <c r="D169" s="913"/>
      <c r="E169" s="913"/>
      <c r="F169" s="913"/>
      <c r="G169" s="913"/>
      <c r="H169" s="913"/>
      <c r="I169" s="913"/>
      <c r="J169" s="914"/>
      <c r="K169" s="398"/>
      <c r="L169" s="412" t="s">
        <v>233</v>
      </c>
      <c r="M169" s="1033" t="s">
        <v>59</v>
      </c>
      <c r="N169" s="924"/>
      <c r="O169" s="924"/>
      <c r="P169" s="924"/>
      <c r="Q169" s="924"/>
      <c r="R169" s="924"/>
      <c r="S169" s="924"/>
      <c r="T169" s="924"/>
      <c r="U169" s="924"/>
      <c r="V169" s="924"/>
      <c r="W169" s="924"/>
      <c r="X169" s="924"/>
      <c r="Y169" s="924"/>
      <c r="Z169" s="924"/>
      <c r="AA169" s="924"/>
      <c r="AB169" s="924"/>
      <c r="AC169" s="924"/>
      <c r="AD169" s="924"/>
      <c r="AE169" s="924"/>
      <c r="AF169" s="924"/>
      <c r="AG169" s="924"/>
      <c r="AH169" s="924"/>
      <c r="AI169" s="924"/>
      <c r="AJ169" s="1034"/>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84" t="s">
        <v>450</v>
      </c>
      <c r="B171" s="885"/>
      <c r="C171" s="885"/>
      <c r="D171" s="885"/>
      <c r="E171" s="885"/>
      <c r="F171" s="885"/>
      <c r="G171" s="885"/>
      <c r="H171" s="885"/>
      <c r="I171" s="885"/>
      <c r="J171" s="885"/>
      <c r="K171" s="885"/>
      <c r="L171" s="885"/>
      <c r="M171" s="885"/>
      <c r="N171" s="885"/>
      <c r="O171" s="885"/>
      <c r="P171" s="885"/>
      <c r="Q171" s="885"/>
      <c r="R171" s="885"/>
      <c r="S171" s="885"/>
      <c r="T171" s="885"/>
      <c r="U171" s="885"/>
      <c r="V171" s="885"/>
      <c r="W171" s="885"/>
      <c r="X171" s="885"/>
      <c r="Y171" s="885"/>
      <c r="Z171" s="885"/>
      <c r="AA171" s="885"/>
      <c r="AB171" s="885"/>
      <c r="AC171" s="885"/>
      <c r="AD171" s="885"/>
      <c r="AE171" s="885"/>
      <c r="AF171" s="886"/>
      <c r="AG171" s="774"/>
      <c r="AH171" s="775" t="s">
        <v>124</v>
      </c>
      <c r="AI171" s="774"/>
      <c r="AJ171" s="777"/>
      <c r="AK171" s="216"/>
    </row>
    <row r="172" spans="1:52" s="49" customFormat="1" ht="28.5" customHeight="1">
      <c r="A172" s="1035" t="s">
        <v>137</v>
      </c>
      <c r="B172" s="1035"/>
      <c r="C172" s="1035"/>
      <c r="D172" s="1035"/>
      <c r="E172" s="1035"/>
      <c r="F172" s="1035"/>
      <c r="G172" s="1035"/>
      <c r="H172" s="1035"/>
      <c r="I172" s="1035"/>
      <c r="J172" s="1035"/>
      <c r="K172" s="1035"/>
      <c r="L172" s="1035"/>
      <c r="M172" s="1035"/>
      <c r="N172" s="1035"/>
      <c r="O172" s="1035"/>
      <c r="P172" s="1035"/>
      <c r="Q172" s="1035"/>
      <c r="R172" s="1035"/>
      <c r="S172" s="1035"/>
      <c r="T172" s="1035"/>
      <c r="U172" s="1035"/>
      <c r="V172" s="1035"/>
      <c r="W172" s="1035"/>
      <c r="X172" s="1035"/>
      <c r="Y172" s="1035"/>
      <c r="Z172" s="1035"/>
      <c r="AA172" s="1035"/>
      <c r="AB172" s="1035"/>
      <c r="AC172" s="1035"/>
      <c r="AD172" s="1035"/>
      <c r="AE172" s="1035"/>
      <c r="AF172" s="1035"/>
      <c r="AG172" s="1035"/>
      <c r="AH172" s="1035"/>
      <c r="AI172" s="1035"/>
      <c r="AJ172" s="1035"/>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431</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903" t="s">
        <v>338</v>
      </c>
      <c r="B176" s="904"/>
      <c r="C176" s="904"/>
      <c r="D176" s="904"/>
      <c r="E176" s="904"/>
      <c r="F176" s="904"/>
      <c r="G176" s="904"/>
      <c r="H176" s="904"/>
      <c r="I176" s="904"/>
      <c r="J176" s="904"/>
      <c r="K176" s="904"/>
      <c r="L176" s="904"/>
      <c r="M176" s="904"/>
      <c r="N176" s="904"/>
      <c r="O176" s="904"/>
      <c r="P176" s="904"/>
      <c r="Q176" s="904"/>
      <c r="R176" s="904"/>
      <c r="S176" s="904"/>
      <c r="T176" s="904"/>
      <c r="U176" s="904"/>
      <c r="V176" s="904"/>
      <c r="W176" s="904"/>
      <c r="X176" s="904"/>
      <c r="Y176" s="904"/>
      <c r="Z176" s="904"/>
      <c r="AA176" s="904"/>
      <c r="AB176" s="904"/>
      <c r="AC176" s="904"/>
      <c r="AD176" s="904"/>
      <c r="AE176" s="904"/>
      <c r="AF176" s="904"/>
      <c r="AG176" s="904"/>
      <c r="AH176" s="904"/>
      <c r="AI176" s="904"/>
      <c r="AJ176" s="905"/>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040" t="s">
        <v>309</v>
      </c>
      <c r="B178" s="1041"/>
      <c r="C178" s="1041"/>
      <c r="D178" s="1042"/>
      <c r="E178" s="1043" t="s">
        <v>56</v>
      </c>
      <c r="F178" s="1044"/>
      <c r="G178" s="1044"/>
      <c r="H178" s="1044"/>
      <c r="I178" s="1044"/>
      <c r="J178" s="1044"/>
      <c r="K178" s="1044"/>
      <c r="L178" s="1044"/>
      <c r="M178" s="1044"/>
      <c r="N178" s="1044"/>
      <c r="O178" s="1044"/>
      <c r="P178" s="1044"/>
      <c r="Q178" s="1044"/>
      <c r="R178" s="1044"/>
      <c r="S178" s="1044"/>
      <c r="T178" s="1044"/>
      <c r="U178" s="1044"/>
      <c r="V178" s="1044"/>
      <c r="W178" s="1044"/>
      <c r="X178" s="1044"/>
      <c r="Y178" s="1044"/>
      <c r="Z178" s="1044"/>
      <c r="AA178" s="1044"/>
      <c r="AB178" s="1044"/>
      <c r="AC178" s="1044"/>
      <c r="AD178" s="1044"/>
      <c r="AE178" s="1044"/>
      <c r="AF178" s="1044"/>
      <c r="AG178" s="1044"/>
      <c r="AH178" s="1044"/>
      <c r="AI178" s="1044"/>
      <c r="AJ178" s="1045"/>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1016" t="s">
        <v>299</v>
      </c>
      <c r="B179" s="1017"/>
      <c r="C179" s="1017"/>
      <c r="D179" s="1018"/>
      <c r="E179" s="786"/>
      <c r="F179" s="1038" t="s">
        <v>279</v>
      </c>
      <c r="G179" s="1038"/>
      <c r="H179" s="1038"/>
      <c r="I179" s="1038"/>
      <c r="J179" s="1038"/>
      <c r="K179" s="1038"/>
      <c r="L179" s="1038"/>
      <c r="M179" s="1038"/>
      <c r="N179" s="1038"/>
      <c r="O179" s="1038"/>
      <c r="P179" s="1038"/>
      <c r="Q179" s="1038"/>
      <c r="R179" s="1038"/>
      <c r="S179" s="1038"/>
      <c r="T179" s="1038"/>
      <c r="U179" s="1038"/>
      <c r="V179" s="1038"/>
      <c r="W179" s="1038"/>
      <c r="X179" s="1038"/>
      <c r="Y179" s="1038"/>
      <c r="Z179" s="1038"/>
      <c r="AA179" s="1038"/>
      <c r="AB179" s="1038"/>
      <c r="AC179" s="1038"/>
      <c r="AD179" s="1038"/>
      <c r="AE179" s="1038"/>
      <c r="AF179" s="1038"/>
      <c r="AG179" s="1038"/>
      <c r="AH179" s="1038"/>
      <c r="AI179" s="1038"/>
      <c r="AJ179" s="1039"/>
      <c r="AK179" s="128"/>
    </row>
    <row r="180" spans="1:52" s="129" customFormat="1" ht="13.5" customHeight="1">
      <c r="A180" s="1019"/>
      <c r="B180" s="913"/>
      <c r="C180" s="913"/>
      <c r="D180" s="1020"/>
      <c r="E180" s="787"/>
      <c r="F180" s="1037" t="s">
        <v>280</v>
      </c>
      <c r="G180" s="1037"/>
      <c r="H180" s="1037"/>
      <c r="I180" s="1037"/>
      <c r="J180" s="1037"/>
      <c r="K180" s="1037"/>
      <c r="L180" s="1037"/>
      <c r="M180" s="1037"/>
      <c r="N180" s="1037"/>
      <c r="O180" s="1037"/>
      <c r="P180" s="1037"/>
      <c r="Q180" s="1037"/>
      <c r="R180" s="1037"/>
      <c r="S180" s="1037"/>
      <c r="T180" s="1037"/>
      <c r="U180" s="1037"/>
      <c r="V180" s="1037"/>
      <c r="W180" s="1037"/>
      <c r="X180" s="1037"/>
      <c r="Y180" s="1037"/>
      <c r="Z180" s="1037"/>
      <c r="AA180" s="1037"/>
      <c r="AB180" s="1037"/>
      <c r="AC180" s="1037"/>
      <c r="AD180" s="1037"/>
      <c r="AE180" s="1037"/>
      <c r="AF180" s="1037"/>
      <c r="AG180" s="1037"/>
      <c r="AH180" s="1037"/>
      <c r="AI180" s="1037"/>
      <c r="AJ180" s="419"/>
      <c r="AK180" s="128"/>
    </row>
    <row r="181" spans="1:52" s="129" customFormat="1" ht="13.5" customHeight="1">
      <c r="A181" s="1019"/>
      <c r="B181" s="913"/>
      <c r="C181" s="913"/>
      <c r="D181" s="1020"/>
      <c r="E181" s="787"/>
      <c r="F181" s="1037" t="s">
        <v>305</v>
      </c>
      <c r="G181" s="1037"/>
      <c r="H181" s="1037"/>
      <c r="I181" s="1037"/>
      <c r="J181" s="1037"/>
      <c r="K181" s="1037"/>
      <c r="L181" s="1037"/>
      <c r="M181" s="1037"/>
      <c r="N181" s="1037"/>
      <c r="O181" s="1037"/>
      <c r="P181" s="1037"/>
      <c r="Q181" s="1037"/>
      <c r="R181" s="1037"/>
      <c r="S181" s="1037"/>
      <c r="T181" s="1037"/>
      <c r="U181" s="1037"/>
      <c r="V181" s="1037"/>
      <c r="W181" s="1037"/>
      <c r="X181" s="1037"/>
      <c r="Y181" s="1037"/>
      <c r="Z181" s="1037"/>
      <c r="AA181" s="1037"/>
      <c r="AB181" s="1037"/>
      <c r="AC181" s="1037"/>
      <c r="AD181" s="1037"/>
      <c r="AE181" s="1037"/>
      <c r="AF181" s="1037"/>
      <c r="AG181" s="1037"/>
      <c r="AH181" s="1037"/>
      <c r="AI181" s="1037"/>
      <c r="AJ181" s="419"/>
      <c r="AK181" s="128"/>
    </row>
    <row r="182" spans="1:52" s="129" customFormat="1" ht="13.5" customHeight="1">
      <c r="A182" s="1021"/>
      <c r="B182" s="908"/>
      <c r="C182" s="908"/>
      <c r="D182" s="1022"/>
      <c r="E182" s="788"/>
      <c r="F182" s="1028" t="s">
        <v>306</v>
      </c>
      <c r="G182" s="1028"/>
      <c r="H182" s="1028"/>
      <c r="I182" s="1028"/>
      <c r="J182" s="1028"/>
      <c r="K182" s="1028"/>
      <c r="L182" s="1028"/>
      <c r="M182" s="1028"/>
      <c r="N182" s="1028"/>
      <c r="O182" s="1028"/>
      <c r="P182" s="1028"/>
      <c r="Q182" s="1028"/>
      <c r="R182" s="1028"/>
      <c r="S182" s="1028"/>
      <c r="T182" s="1028"/>
      <c r="U182" s="1028"/>
      <c r="V182" s="1028"/>
      <c r="W182" s="1028"/>
      <c r="X182" s="1028"/>
      <c r="Y182" s="1028"/>
      <c r="Z182" s="1028"/>
      <c r="AA182" s="1028"/>
      <c r="AB182" s="1028"/>
      <c r="AC182" s="1028"/>
      <c r="AD182" s="1028"/>
      <c r="AE182" s="1028"/>
      <c r="AF182" s="1028"/>
      <c r="AG182" s="1028"/>
      <c r="AH182" s="1028"/>
      <c r="AI182" s="1028"/>
      <c r="AJ182" s="550"/>
      <c r="AK182" s="128"/>
    </row>
    <row r="183" spans="1:52" s="129" customFormat="1" ht="24.75" customHeight="1">
      <c r="A183" s="1016" t="s">
        <v>300</v>
      </c>
      <c r="B183" s="1017"/>
      <c r="C183" s="1017"/>
      <c r="D183" s="1018"/>
      <c r="E183" s="789"/>
      <c r="F183" s="1072" t="s">
        <v>281</v>
      </c>
      <c r="G183" s="1072"/>
      <c r="H183" s="1072"/>
      <c r="I183" s="1072"/>
      <c r="J183" s="1072"/>
      <c r="K183" s="1072"/>
      <c r="L183" s="1072"/>
      <c r="M183" s="1072"/>
      <c r="N183" s="1072"/>
      <c r="O183" s="1072"/>
      <c r="P183" s="1072"/>
      <c r="Q183" s="1072"/>
      <c r="R183" s="1072"/>
      <c r="S183" s="1072"/>
      <c r="T183" s="1072"/>
      <c r="U183" s="1072"/>
      <c r="V183" s="1072"/>
      <c r="W183" s="1072"/>
      <c r="X183" s="1072"/>
      <c r="Y183" s="1072"/>
      <c r="Z183" s="1072"/>
      <c r="AA183" s="1072"/>
      <c r="AB183" s="1072"/>
      <c r="AC183" s="1072"/>
      <c r="AD183" s="1072"/>
      <c r="AE183" s="1072"/>
      <c r="AF183" s="1072"/>
      <c r="AG183" s="1072"/>
      <c r="AH183" s="1072"/>
      <c r="AI183" s="1072"/>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1019"/>
      <c r="B184" s="913"/>
      <c r="C184" s="913"/>
      <c r="D184" s="1020"/>
      <c r="E184" s="790"/>
      <c r="F184" s="1036" t="s">
        <v>282</v>
      </c>
      <c r="G184" s="1036"/>
      <c r="H184" s="1036"/>
      <c r="I184" s="1036"/>
      <c r="J184" s="1036"/>
      <c r="K184" s="1036"/>
      <c r="L184" s="1036"/>
      <c r="M184" s="1036"/>
      <c r="N184" s="1036"/>
      <c r="O184" s="1036"/>
      <c r="P184" s="1036"/>
      <c r="Q184" s="1036"/>
      <c r="R184" s="1036"/>
      <c r="S184" s="1036"/>
      <c r="T184" s="1036"/>
      <c r="U184" s="1036"/>
      <c r="V184" s="1036"/>
      <c r="W184" s="1036"/>
      <c r="X184" s="1036"/>
      <c r="Y184" s="1036"/>
      <c r="Z184" s="1036"/>
      <c r="AA184" s="1036"/>
      <c r="AB184" s="1036"/>
      <c r="AC184" s="1036"/>
      <c r="AD184" s="1036"/>
      <c r="AE184" s="1036"/>
      <c r="AF184" s="1036"/>
      <c r="AG184" s="1036"/>
      <c r="AH184" s="1036"/>
      <c r="AI184" s="1036"/>
      <c r="AJ184" s="552"/>
      <c r="AK184" s="128"/>
    </row>
    <row r="185" spans="1:52" s="49" customFormat="1" ht="13.5" customHeight="1">
      <c r="A185" s="1019"/>
      <c r="B185" s="913"/>
      <c r="C185" s="913"/>
      <c r="D185" s="1020"/>
      <c r="E185" s="787"/>
      <c r="F185" s="1037" t="s">
        <v>283</v>
      </c>
      <c r="G185" s="1037"/>
      <c r="H185" s="1037"/>
      <c r="I185" s="1037"/>
      <c r="J185" s="1037"/>
      <c r="K185" s="1037"/>
      <c r="L185" s="1037"/>
      <c r="M185" s="1037"/>
      <c r="N185" s="1037"/>
      <c r="O185" s="1037"/>
      <c r="P185" s="1037"/>
      <c r="Q185" s="1037"/>
      <c r="R185" s="1037"/>
      <c r="S185" s="1037"/>
      <c r="T185" s="1037"/>
      <c r="U185" s="1037"/>
      <c r="V185" s="1037"/>
      <c r="W185" s="1037"/>
      <c r="X185" s="1037"/>
      <c r="Y185" s="1037"/>
      <c r="Z185" s="1037"/>
      <c r="AA185" s="1037"/>
      <c r="AB185" s="1037"/>
      <c r="AC185" s="1037"/>
      <c r="AD185" s="1037"/>
      <c r="AE185" s="1037"/>
      <c r="AF185" s="1037"/>
      <c r="AG185" s="1037"/>
      <c r="AH185" s="1037"/>
      <c r="AI185" s="1037"/>
      <c r="AJ185" s="419"/>
      <c r="AK185" s="128"/>
    </row>
    <row r="186" spans="1:52" s="49" customFormat="1" ht="13.5" customHeight="1">
      <c r="A186" s="1021"/>
      <c r="B186" s="908"/>
      <c r="C186" s="908"/>
      <c r="D186" s="1022"/>
      <c r="E186" s="791"/>
      <c r="F186" s="1024" t="s">
        <v>284</v>
      </c>
      <c r="G186" s="1024"/>
      <c r="H186" s="1024"/>
      <c r="I186" s="1024"/>
      <c r="J186" s="1024"/>
      <c r="K186" s="1024"/>
      <c r="L186" s="1024"/>
      <c r="M186" s="1024"/>
      <c r="N186" s="1024"/>
      <c r="O186" s="1024"/>
      <c r="P186" s="1024"/>
      <c r="Q186" s="1024"/>
      <c r="R186" s="1024"/>
      <c r="S186" s="1024"/>
      <c r="T186" s="1024"/>
      <c r="U186" s="1024"/>
      <c r="V186" s="1024"/>
      <c r="W186" s="1024"/>
      <c r="X186" s="1024"/>
      <c r="Y186" s="1024"/>
      <c r="Z186" s="1024"/>
      <c r="AA186" s="1024"/>
      <c r="AB186" s="1024"/>
      <c r="AC186" s="1024"/>
      <c r="AD186" s="1024"/>
      <c r="AE186" s="1024"/>
      <c r="AF186" s="1024"/>
      <c r="AG186" s="1024"/>
      <c r="AH186" s="1024"/>
      <c r="AI186" s="1024"/>
      <c r="AJ186" s="1025"/>
      <c r="AK186" s="128"/>
    </row>
    <row r="187" spans="1:52" s="49" customFormat="1" ht="13.5" customHeight="1">
      <c r="A187" s="1016" t="s">
        <v>301</v>
      </c>
      <c r="B187" s="1017"/>
      <c r="C187" s="1017"/>
      <c r="D187" s="1018"/>
      <c r="E187" s="790"/>
      <c r="F187" s="1036" t="s">
        <v>285</v>
      </c>
      <c r="G187" s="1036"/>
      <c r="H187" s="1036"/>
      <c r="I187" s="1036"/>
      <c r="J187" s="1036"/>
      <c r="K187" s="1036"/>
      <c r="L187" s="1036"/>
      <c r="M187" s="1036"/>
      <c r="N187" s="1036"/>
      <c r="O187" s="1036"/>
      <c r="P187" s="1036"/>
      <c r="Q187" s="1036"/>
      <c r="R187" s="1036"/>
      <c r="S187" s="1036"/>
      <c r="T187" s="1036"/>
      <c r="U187" s="1036"/>
      <c r="V187" s="1036"/>
      <c r="W187" s="1036"/>
      <c r="X187" s="1036"/>
      <c r="Y187" s="1036"/>
      <c r="Z187" s="1036"/>
      <c r="AA187" s="1036"/>
      <c r="AB187" s="1036"/>
      <c r="AC187" s="1036"/>
      <c r="AD187" s="1036"/>
      <c r="AE187" s="1036"/>
      <c r="AF187" s="1036"/>
      <c r="AG187" s="1036"/>
      <c r="AH187" s="1036"/>
      <c r="AI187" s="1036"/>
      <c r="AJ187" s="552"/>
      <c r="AK187" s="128"/>
    </row>
    <row r="188" spans="1:52" s="49" customFormat="1" ht="22.5" customHeight="1">
      <c r="A188" s="1019"/>
      <c r="B188" s="913"/>
      <c r="C188" s="913"/>
      <c r="D188" s="1020"/>
      <c r="E188" s="787"/>
      <c r="F188" s="1037" t="s">
        <v>286</v>
      </c>
      <c r="G188" s="1037"/>
      <c r="H188" s="1037"/>
      <c r="I188" s="1037"/>
      <c r="J188" s="1037"/>
      <c r="K188" s="1037"/>
      <c r="L188" s="1037"/>
      <c r="M188" s="1037"/>
      <c r="N188" s="1037"/>
      <c r="O188" s="1037"/>
      <c r="P188" s="1037"/>
      <c r="Q188" s="1037"/>
      <c r="R188" s="1037"/>
      <c r="S188" s="1037"/>
      <c r="T188" s="1037"/>
      <c r="U188" s="1037"/>
      <c r="V188" s="1037"/>
      <c r="W188" s="1037"/>
      <c r="X188" s="1037"/>
      <c r="Y188" s="1037"/>
      <c r="Z188" s="1037"/>
      <c r="AA188" s="1037"/>
      <c r="AB188" s="1037"/>
      <c r="AC188" s="1037"/>
      <c r="AD188" s="1037"/>
      <c r="AE188" s="1037"/>
      <c r="AF188" s="1037"/>
      <c r="AG188" s="1037"/>
      <c r="AH188" s="1037"/>
      <c r="AI188" s="1037"/>
      <c r="AJ188" s="419"/>
      <c r="AK188" s="128"/>
    </row>
    <row r="189" spans="1:52" s="49" customFormat="1" ht="13.5" customHeight="1">
      <c r="A189" s="1019"/>
      <c r="B189" s="913"/>
      <c r="C189" s="913"/>
      <c r="D189" s="1020"/>
      <c r="E189" s="787"/>
      <c r="F189" s="1037" t="s">
        <v>287</v>
      </c>
      <c r="G189" s="1037"/>
      <c r="H189" s="1037"/>
      <c r="I189" s="1037"/>
      <c r="J189" s="1037"/>
      <c r="K189" s="1037"/>
      <c r="L189" s="1037"/>
      <c r="M189" s="1037"/>
      <c r="N189" s="1037"/>
      <c r="O189" s="1037"/>
      <c r="P189" s="1037"/>
      <c r="Q189" s="1037"/>
      <c r="R189" s="1037"/>
      <c r="S189" s="1037"/>
      <c r="T189" s="1037"/>
      <c r="U189" s="1037"/>
      <c r="V189" s="1037"/>
      <c r="W189" s="1037"/>
      <c r="X189" s="1037"/>
      <c r="Y189" s="1037"/>
      <c r="Z189" s="1037"/>
      <c r="AA189" s="1037"/>
      <c r="AB189" s="1037"/>
      <c r="AC189" s="1037"/>
      <c r="AD189" s="1037"/>
      <c r="AE189" s="1037"/>
      <c r="AF189" s="1037"/>
      <c r="AG189" s="1037"/>
      <c r="AH189" s="1037"/>
      <c r="AI189" s="1037"/>
      <c r="AJ189" s="419"/>
      <c r="AK189" s="128"/>
    </row>
    <row r="190" spans="1:52" s="49" customFormat="1" ht="13.5" customHeight="1">
      <c r="A190" s="1021"/>
      <c r="B190" s="908"/>
      <c r="C190" s="908"/>
      <c r="D190" s="1022"/>
      <c r="E190" s="791"/>
      <c r="F190" s="1024" t="s">
        <v>288</v>
      </c>
      <c r="G190" s="1024"/>
      <c r="H190" s="1024"/>
      <c r="I190" s="1024"/>
      <c r="J190" s="1024"/>
      <c r="K190" s="1024"/>
      <c r="L190" s="1024"/>
      <c r="M190" s="1024"/>
      <c r="N190" s="1024"/>
      <c r="O190" s="1024"/>
      <c r="P190" s="1024"/>
      <c r="Q190" s="1024"/>
      <c r="R190" s="1024"/>
      <c r="S190" s="1024"/>
      <c r="T190" s="1024"/>
      <c r="U190" s="1024"/>
      <c r="V190" s="1024"/>
      <c r="W190" s="1024"/>
      <c r="X190" s="1024"/>
      <c r="Y190" s="1024"/>
      <c r="Z190" s="1024"/>
      <c r="AA190" s="1024"/>
      <c r="AB190" s="1024"/>
      <c r="AC190" s="1024"/>
      <c r="AD190" s="1024"/>
      <c r="AE190" s="1024"/>
      <c r="AF190" s="1024"/>
      <c r="AG190" s="1024"/>
      <c r="AH190" s="1024"/>
      <c r="AI190" s="1024"/>
      <c r="AJ190" s="553"/>
      <c r="AK190" s="128"/>
    </row>
    <row r="191" spans="1:52" s="49" customFormat="1" ht="21" customHeight="1">
      <c r="A191" s="1016" t="s">
        <v>302</v>
      </c>
      <c r="B191" s="1017"/>
      <c r="C191" s="1017"/>
      <c r="D191" s="1018"/>
      <c r="E191" s="790"/>
      <c r="F191" s="1074" t="s">
        <v>289</v>
      </c>
      <c r="G191" s="1074"/>
      <c r="H191" s="1074"/>
      <c r="I191" s="1074"/>
      <c r="J191" s="1074"/>
      <c r="K191" s="1074"/>
      <c r="L191" s="1074"/>
      <c r="M191" s="1074"/>
      <c r="N191" s="1074"/>
      <c r="O191" s="1074"/>
      <c r="P191" s="1074"/>
      <c r="Q191" s="1074"/>
      <c r="R191" s="1074"/>
      <c r="S191" s="1074"/>
      <c r="T191" s="1074"/>
      <c r="U191" s="1074"/>
      <c r="V191" s="1074"/>
      <c r="W191" s="1074"/>
      <c r="X191" s="1074"/>
      <c r="Y191" s="1074"/>
      <c r="Z191" s="1074"/>
      <c r="AA191" s="1074"/>
      <c r="AB191" s="1074"/>
      <c r="AC191" s="1074"/>
      <c r="AD191" s="1074"/>
      <c r="AE191" s="1074"/>
      <c r="AF191" s="1074"/>
      <c r="AG191" s="1074"/>
      <c r="AH191" s="1074"/>
      <c r="AI191" s="1074"/>
      <c r="AJ191" s="552"/>
      <c r="AK191" s="128"/>
    </row>
    <row r="192" spans="1:52" s="49" customFormat="1" ht="13.5" customHeight="1">
      <c r="A192" s="1019"/>
      <c r="B192" s="913"/>
      <c r="C192" s="913"/>
      <c r="D192" s="1020"/>
      <c r="E192" s="787"/>
      <c r="F192" s="1023" t="s">
        <v>307</v>
      </c>
      <c r="G192" s="1023"/>
      <c r="H192" s="1023"/>
      <c r="I192" s="1023"/>
      <c r="J192" s="1023"/>
      <c r="K192" s="1023"/>
      <c r="L192" s="1023"/>
      <c r="M192" s="1023"/>
      <c r="N192" s="1023"/>
      <c r="O192" s="1023"/>
      <c r="P192" s="1023"/>
      <c r="Q192" s="1023"/>
      <c r="R192" s="1023"/>
      <c r="S192" s="1023"/>
      <c r="T192" s="1023"/>
      <c r="U192" s="1023"/>
      <c r="V192" s="1023"/>
      <c r="W192" s="1023"/>
      <c r="X192" s="1023"/>
      <c r="Y192" s="1023"/>
      <c r="Z192" s="1023"/>
      <c r="AA192" s="1023"/>
      <c r="AB192" s="1023"/>
      <c r="AC192" s="1023"/>
      <c r="AD192" s="1023"/>
      <c r="AE192" s="1023"/>
      <c r="AF192" s="1023"/>
      <c r="AG192" s="1023"/>
      <c r="AH192" s="1023"/>
      <c r="AI192" s="1023"/>
      <c r="AJ192" s="552"/>
      <c r="AK192" s="47"/>
    </row>
    <row r="193" spans="1:52" s="49" customFormat="1" ht="13.5" customHeight="1">
      <c r="A193" s="1019"/>
      <c r="B193" s="913"/>
      <c r="C193" s="913"/>
      <c r="D193" s="1020"/>
      <c r="E193" s="790"/>
      <c r="F193" s="1074" t="s">
        <v>290</v>
      </c>
      <c r="G193" s="1074"/>
      <c r="H193" s="1074"/>
      <c r="I193" s="1074"/>
      <c r="J193" s="1074"/>
      <c r="K193" s="1074"/>
      <c r="L193" s="1074"/>
      <c r="M193" s="1074"/>
      <c r="N193" s="1074"/>
      <c r="O193" s="1074"/>
      <c r="P193" s="1074"/>
      <c r="Q193" s="1074"/>
      <c r="R193" s="1074"/>
      <c r="S193" s="1074"/>
      <c r="T193" s="1074"/>
      <c r="U193" s="1074"/>
      <c r="V193" s="1074"/>
      <c r="W193" s="1074"/>
      <c r="X193" s="1074"/>
      <c r="Y193" s="1074"/>
      <c r="Z193" s="1074"/>
      <c r="AA193" s="1074"/>
      <c r="AB193" s="1074"/>
      <c r="AC193" s="1074"/>
      <c r="AD193" s="1074"/>
      <c r="AE193" s="1074"/>
      <c r="AF193" s="1074"/>
      <c r="AG193" s="1074"/>
      <c r="AH193" s="1074"/>
      <c r="AI193" s="1074"/>
      <c r="AJ193" s="554"/>
    </row>
    <row r="194" spans="1:52" s="49" customFormat="1" ht="13.5" customHeight="1">
      <c r="A194" s="1021"/>
      <c r="B194" s="908"/>
      <c r="C194" s="908"/>
      <c r="D194" s="1022"/>
      <c r="E194" s="791"/>
      <c r="F194" s="1024" t="s">
        <v>291</v>
      </c>
      <c r="G194" s="1024"/>
      <c r="H194" s="1024"/>
      <c r="I194" s="1024"/>
      <c r="J194" s="1024"/>
      <c r="K194" s="1024"/>
      <c r="L194" s="1024"/>
      <c r="M194" s="1024"/>
      <c r="N194" s="1024"/>
      <c r="O194" s="1024"/>
      <c r="P194" s="1024"/>
      <c r="Q194" s="1024"/>
      <c r="R194" s="1024"/>
      <c r="S194" s="1024"/>
      <c r="T194" s="1024"/>
      <c r="U194" s="1024"/>
      <c r="V194" s="1024"/>
      <c r="W194" s="1024"/>
      <c r="X194" s="1024"/>
      <c r="Y194" s="1024"/>
      <c r="Z194" s="1024"/>
      <c r="AA194" s="1024"/>
      <c r="AB194" s="1024"/>
      <c r="AC194" s="1024"/>
      <c r="AD194" s="1024"/>
      <c r="AE194" s="1024"/>
      <c r="AF194" s="1024"/>
      <c r="AG194" s="1024"/>
      <c r="AH194" s="1024"/>
      <c r="AI194" s="1024"/>
      <c r="AJ194" s="1025"/>
    </row>
    <row r="195" spans="1:52" s="49" customFormat="1" ht="13.5" customHeight="1">
      <c r="A195" s="1016" t="s">
        <v>303</v>
      </c>
      <c r="B195" s="1017"/>
      <c r="C195" s="1017"/>
      <c r="D195" s="1018"/>
      <c r="E195" s="790"/>
      <c r="F195" s="1074" t="s">
        <v>292</v>
      </c>
      <c r="G195" s="1074"/>
      <c r="H195" s="1074"/>
      <c r="I195" s="1074"/>
      <c r="J195" s="1074"/>
      <c r="K195" s="1074"/>
      <c r="L195" s="1074"/>
      <c r="M195" s="1074"/>
      <c r="N195" s="1074"/>
      <c r="O195" s="1074"/>
      <c r="P195" s="1074"/>
      <c r="Q195" s="1074"/>
      <c r="R195" s="1074"/>
      <c r="S195" s="1074"/>
      <c r="T195" s="1074"/>
      <c r="U195" s="1074"/>
      <c r="V195" s="1074"/>
      <c r="W195" s="1074"/>
      <c r="X195" s="1074"/>
      <c r="Y195" s="1074"/>
      <c r="Z195" s="1074"/>
      <c r="AA195" s="1074"/>
      <c r="AB195" s="1074"/>
      <c r="AC195" s="1074"/>
      <c r="AD195" s="1074"/>
      <c r="AE195" s="1074"/>
      <c r="AF195" s="1074"/>
      <c r="AG195" s="1074"/>
      <c r="AH195" s="1074"/>
      <c r="AI195" s="1074"/>
      <c r="AJ195" s="552"/>
    </row>
    <row r="196" spans="1:52" s="49" customFormat="1" ht="21" customHeight="1">
      <c r="A196" s="1019"/>
      <c r="B196" s="913"/>
      <c r="C196" s="913"/>
      <c r="D196" s="1020"/>
      <c r="E196" s="787"/>
      <c r="F196" s="1023" t="s">
        <v>293</v>
      </c>
      <c r="G196" s="1023"/>
      <c r="H196" s="1023"/>
      <c r="I196" s="1023"/>
      <c r="J196" s="1023"/>
      <c r="K196" s="1023"/>
      <c r="L196" s="1023"/>
      <c r="M196" s="1023"/>
      <c r="N196" s="1023"/>
      <c r="O196" s="1023"/>
      <c r="P196" s="1023"/>
      <c r="Q196" s="1023"/>
      <c r="R196" s="1023"/>
      <c r="S196" s="1023"/>
      <c r="T196" s="1023"/>
      <c r="U196" s="1023"/>
      <c r="V196" s="1023"/>
      <c r="W196" s="1023"/>
      <c r="X196" s="1023"/>
      <c r="Y196" s="1023"/>
      <c r="Z196" s="1023"/>
      <c r="AA196" s="1023"/>
      <c r="AB196" s="1023"/>
      <c r="AC196" s="1023"/>
      <c r="AD196" s="1023"/>
      <c r="AE196" s="1023"/>
      <c r="AF196" s="1023"/>
      <c r="AG196" s="1023"/>
      <c r="AH196" s="1023"/>
      <c r="AI196" s="1023"/>
      <c r="AJ196" s="419"/>
    </row>
    <row r="197" spans="1:52" s="49" customFormat="1" ht="13.5" customHeight="1">
      <c r="A197" s="1019"/>
      <c r="B197" s="913"/>
      <c r="C197" s="913"/>
      <c r="D197" s="1020"/>
      <c r="E197" s="787"/>
      <c r="F197" s="1023" t="s">
        <v>294</v>
      </c>
      <c r="G197" s="1023"/>
      <c r="H197" s="1023"/>
      <c r="I197" s="1023"/>
      <c r="J197" s="1023"/>
      <c r="K197" s="1023"/>
      <c r="L197" s="1023"/>
      <c r="M197" s="1023"/>
      <c r="N197" s="1023"/>
      <c r="O197" s="1023"/>
      <c r="P197" s="1023"/>
      <c r="Q197" s="1023"/>
      <c r="R197" s="1023"/>
      <c r="S197" s="1023"/>
      <c r="T197" s="1023"/>
      <c r="U197" s="1023"/>
      <c r="V197" s="1023"/>
      <c r="W197" s="1023"/>
      <c r="X197" s="1023"/>
      <c r="Y197" s="1023"/>
      <c r="Z197" s="1023"/>
      <c r="AA197" s="1023"/>
      <c r="AB197" s="1023"/>
      <c r="AC197" s="1023"/>
      <c r="AD197" s="1023"/>
      <c r="AE197" s="1023"/>
      <c r="AF197" s="1023"/>
      <c r="AG197" s="1023"/>
      <c r="AH197" s="1023"/>
      <c r="AI197" s="1023"/>
      <c r="AJ197" s="419"/>
    </row>
    <row r="198" spans="1:52" s="49" customFormat="1" ht="13.5" customHeight="1">
      <c r="A198" s="1021"/>
      <c r="B198" s="908"/>
      <c r="C198" s="908"/>
      <c r="D198" s="1022"/>
      <c r="E198" s="791"/>
      <c r="F198" s="1024" t="s">
        <v>295</v>
      </c>
      <c r="G198" s="1024"/>
      <c r="H198" s="1024"/>
      <c r="I198" s="1024"/>
      <c r="J198" s="1024"/>
      <c r="K198" s="1024"/>
      <c r="L198" s="1024"/>
      <c r="M198" s="1024"/>
      <c r="N198" s="1024"/>
      <c r="O198" s="1024"/>
      <c r="P198" s="1024"/>
      <c r="Q198" s="1024"/>
      <c r="R198" s="1024"/>
      <c r="S198" s="1024"/>
      <c r="T198" s="1024"/>
      <c r="U198" s="1024"/>
      <c r="V198" s="1024"/>
      <c r="W198" s="1024"/>
      <c r="X198" s="1024"/>
      <c r="Y198" s="1024"/>
      <c r="Z198" s="1024"/>
      <c r="AA198" s="1024"/>
      <c r="AB198" s="1024"/>
      <c r="AC198" s="1024"/>
      <c r="AD198" s="1024"/>
      <c r="AE198" s="1024"/>
      <c r="AF198" s="1024"/>
      <c r="AG198" s="1024"/>
      <c r="AH198" s="1024"/>
      <c r="AI198" s="1024"/>
      <c r="AJ198" s="553"/>
    </row>
    <row r="199" spans="1:52" s="49" customFormat="1" ht="13.5" customHeight="1">
      <c r="A199" s="1016" t="s">
        <v>304</v>
      </c>
      <c r="B199" s="1017"/>
      <c r="C199" s="1017"/>
      <c r="D199" s="1018"/>
      <c r="E199" s="790"/>
      <c r="F199" s="1075" t="s">
        <v>296</v>
      </c>
      <c r="G199" s="1075"/>
      <c r="H199" s="1075"/>
      <c r="I199" s="1075"/>
      <c r="J199" s="1075"/>
      <c r="K199" s="1075"/>
      <c r="L199" s="1075"/>
      <c r="M199" s="1075"/>
      <c r="N199" s="1075"/>
      <c r="O199" s="1075"/>
      <c r="P199" s="1075"/>
      <c r="Q199" s="1075"/>
      <c r="R199" s="1075"/>
      <c r="S199" s="1075"/>
      <c r="T199" s="1075"/>
      <c r="U199" s="1075"/>
      <c r="V199" s="1075"/>
      <c r="W199" s="1075"/>
      <c r="X199" s="1075"/>
      <c r="Y199" s="1075"/>
      <c r="Z199" s="1075"/>
      <c r="AA199" s="1075"/>
      <c r="AB199" s="1075"/>
      <c r="AC199" s="1075"/>
      <c r="AD199" s="1075"/>
      <c r="AE199" s="1075"/>
      <c r="AF199" s="1075"/>
      <c r="AG199" s="1075"/>
      <c r="AH199" s="1075"/>
      <c r="AI199" s="1075"/>
      <c r="AJ199" s="1076"/>
      <c r="AK199" s="126"/>
    </row>
    <row r="200" spans="1:52" s="49" customFormat="1" ht="13.5" customHeight="1">
      <c r="A200" s="1019"/>
      <c r="B200" s="913"/>
      <c r="C200" s="913"/>
      <c r="D200" s="1020"/>
      <c r="E200" s="787"/>
      <c r="F200" s="1023" t="s">
        <v>308</v>
      </c>
      <c r="G200" s="1023"/>
      <c r="H200" s="1023"/>
      <c r="I200" s="1023"/>
      <c r="J200" s="1023"/>
      <c r="K200" s="1023"/>
      <c r="L200" s="1023"/>
      <c r="M200" s="1023"/>
      <c r="N200" s="1023"/>
      <c r="O200" s="1023"/>
      <c r="P200" s="1023"/>
      <c r="Q200" s="1023"/>
      <c r="R200" s="1023"/>
      <c r="S200" s="1023"/>
      <c r="T200" s="1023"/>
      <c r="U200" s="1023"/>
      <c r="V200" s="1023"/>
      <c r="W200" s="1023"/>
      <c r="X200" s="1023"/>
      <c r="Y200" s="1023"/>
      <c r="Z200" s="1023"/>
      <c r="AA200" s="1023"/>
      <c r="AB200" s="1023"/>
      <c r="AC200" s="1023"/>
      <c r="AD200" s="1023"/>
      <c r="AE200" s="1023"/>
      <c r="AF200" s="1023"/>
      <c r="AG200" s="1023"/>
      <c r="AH200" s="1023"/>
      <c r="AI200" s="1023"/>
      <c r="AJ200" s="419"/>
      <c r="AK200" s="128"/>
    </row>
    <row r="201" spans="1:52" s="49" customFormat="1" ht="13.5" customHeight="1">
      <c r="A201" s="1019"/>
      <c r="B201" s="913"/>
      <c r="C201" s="913"/>
      <c r="D201" s="1020"/>
      <c r="E201" s="787"/>
      <c r="F201" s="1023" t="s">
        <v>297</v>
      </c>
      <c r="G201" s="1023"/>
      <c r="H201" s="1023"/>
      <c r="I201" s="1023"/>
      <c r="J201" s="1023"/>
      <c r="K201" s="1023"/>
      <c r="L201" s="1023"/>
      <c r="M201" s="1023"/>
      <c r="N201" s="1023"/>
      <c r="O201" s="1023"/>
      <c r="P201" s="1023"/>
      <c r="Q201" s="1023"/>
      <c r="R201" s="1023"/>
      <c r="S201" s="1023"/>
      <c r="T201" s="1023"/>
      <c r="U201" s="1023"/>
      <c r="V201" s="1023"/>
      <c r="W201" s="1023"/>
      <c r="X201" s="1023"/>
      <c r="Y201" s="1023"/>
      <c r="Z201" s="1023"/>
      <c r="AA201" s="1023"/>
      <c r="AB201" s="1023"/>
      <c r="AC201" s="1023"/>
      <c r="AD201" s="1023"/>
      <c r="AE201" s="1023"/>
      <c r="AF201" s="1023"/>
      <c r="AG201" s="1023"/>
      <c r="AH201" s="1023"/>
      <c r="AI201" s="1023"/>
      <c r="AJ201" s="419"/>
      <c r="AK201" s="128"/>
    </row>
    <row r="202" spans="1:52" s="49" customFormat="1" ht="13.5" customHeight="1" thickBot="1">
      <c r="A202" s="1021"/>
      <c r="B202" s="908"/>
      <c r="C202" s="908"/>
      <c r="D202" s="1022"/>
      <c r="E202" s="792"/>
      <c r="F202" s="1226" t="s">
        <v>298</v>
      </c>
      <c r="G202" s="1226"/>
      <c r="H202" s="1226"/>
      <c r="I202" s="1226"/>
      <c r="J202" s="1226"/>
      <c r="K202" s="1226"/>
      <c r="L202" s="1226"/>
      <c r="M202" s="1226"/>
      <c r="N202" s="1226"/>
      <c r="O202" s="1226"/>
      <c r="P202" s="1226"/>
      <c r="Q202" s="1226"/>
      <c r="R202" s="1226"/>
      <c r="S202" s="1226"/>
      <c r="T202" s="1226"/>
      <c r="U202" s="1226"/>
      <c r="V202" s="1226"/>
      <c r="W202" s="1226"/>
      <c r="X202" s="1226"/>
      <c r="Y202" s="1226"/>
      <c r="Z202" s="1226"/>
      <c r="AA202" s="1226"/>
      <c r="AB202" s="1226"/>
      <c r="AC202" s="1226"/>
      <c r="AD202" s="1226"/>
      <c r="AE202" s="1226"/>
      <c r="AF202" s="1226"/>
      <c r="AG202" s="1226"/>
      <c r="AH202" s="1226"/>
      <c r="AI202" s="1226"/>
      <c r="AJ202" s="555"/>
      <c r="AK202" s="47"/>
    </row>
    <row r="203" spans="1:52" s="49" customFormat="1" ht="15" customHeight="1">
      <c r="A203" s="884" t="s">
        <v>450</v>
      </c>
      <c r="B203" s="885"/>
      <c r="C203" s="885"/>
      <c r="D203" s="885"/>
      <c r="E203" s="885"/>
      <c r="F203" s="885"/>
      <c r="G203" s="885"/>
      <c r="H203" s="885"/>
      <c r="I203" s="885"/>
      <c r="J203" s="885"/>
      <c r="K203" s="885"/>
      <c r="L203" s="885"/>
      <c r="M203" s="885"/>
      <c r="N203" s="885"/>
      <c r="O203" s="885"/>
      <c r="P203" s="885"/>
      <c r="Q203" s="885"/>
      <c r="R203" s="885"/>
      <c r="S203" s="885"/>
      <c r="T203" s="885"/>
      <c r="U203" s="885"/>
      <c r="V203" s="885"/>
      <c r="W203" s="885"/>
      <c r="X203" s="885"/>
      <c r="Y203" s="885"/>
      <c r="Z203" s="885"/>
      <c r="AA203" s="885"/>
      <c r="AB203" s="885"/>
      <c r="AC203" s="885"/>
      <c r="AD203" s="885"/>
      <c r="AE203" s="885"/>
      <c r="AF203" s="886"/>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451</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947" t="s">
        <v>39</v>
      </c>
      <c r="B207" s="948"/>
      <c r="C207" s="948"/>
      <c r="D207" s="1051"/>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52"/>
      <c r="B208" s="1053"/>
      <c r="C208" s="1053"/>
      <c r="D208" s="1054"/>
      <c r="E208" s="428"/>
      <c r="F208" s="1023" t="s">
        <v>75</v>
      </c>
      <c r="G208" s="1023"/>
      <c r="H208" s="1023"/>
      <c r="I208" s="1023"/>
      <c r="J208" s="1023"/>
      <c r="K208" s="1023"/>
      <c r="L208" s="1023"/>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55" t="s">
        <v>40</v>
      </c>
      <c r="B209" s="1056"/>
      <c r="C209" s="1056"/>
      <c r="D209" s="1057"/>
      <c r="E209" s="428"/>
      <c r="F209" s="1031" t="s">
        <v>42</v>
      </c>
      <c r="G209" s="1031"/>
      <c r="H209" s="1031"/>
      <c r="I209" s="1031"/>
      <c r="J209" s="1031"/>
      <c r="K209" s="1031"/>
      <c r="L209" s="1031"/>
      <c r="M209" s="1031"/>
      <c r="N209" s="1031"/>
      <c r="O209" s="1031"/>
      <c r="P209" s="1031"/>
      <c r="Q209" s="1031"/>
      <c r="R209" s="1031"/>
      <c r="S209" s="1031"/>
      <c r="T209" s="103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84"/>
      <c r="B210" s="885"/>
      <c r="C210" s="885"/>
      <c r="D210" s="1058"/>
      <c r="E210" s="434"/>
      <c r="F210" s="435" t="s">
        <v>63</v>
      </c>
      <c r="G210" s="435"/>
      <c r="H210" s="1073"/>
      <c r="I210" s="1073"/>
      <c r="J210" s="1073"/>
      <c r="K210" s="1073"/>
      <c r="L210" s="1073"/>
      <c r="M210" s="1073"/>
      <c r="N210" s="1073"/>
      <c r="O210" s="1073"/>
      <c r="P210" s="1073"/>
      <c r="Q210" s="1073"/>
      <c r="R210" s="1073"/>
      <c r="S210" s="1073"/>
      <c r="T210" s="1073"/>
      <c r="U210" s="1073"/>
      <c r="V210" s="1073"/>
      <c r="W210" s="1073"/>
      <c r="X210" s="1073"/>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84" t="s">
        <v>450</v>
      </c>
      <c r="B211" s="885"/>
      <c r="C211" s="885"/>
      <c r="D211" s="885"/>
      <c r="E211" s="885"/>
      <c r="F211" s="885"/>
      <c r="G211" s="885"/>
      <c r="H211" s="885"/>
      <c r="I211" s="885"/>
      <c r="J211" s="885"/>
      <c r="K211" s="885"/>
      <c r="L211" s="885"/>
      <c r="M211" s="885"/>
      <c r="N211" s="885"/>
      <c r="O211" s="885"/>
      <c r="P211" s="885"/>
      <c r="Q211" s="885"/>
      <c r="R211" s="885"/>
      <c r="S211" s="885"/>
      <c r="T211" s="885"/>
      <c r="U211" s="885"/>
      <c r="V211" s="885"/>
      <c r="W211" s="885"/>
      <c r="X211" s="885"/>
      <c r="Y211" s="885"/>
      <c r="Z211" s="885"/>
      <c r="AA211" s="885"/>
      <c r="AB211" s="885"/>
      <c r="AC211" s="885"/>
      <c r="AD211" s="885"/>
      <c r="AE211" s="885"/>
      <c r="AF211" s="886"/>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3.8" thickBot="1">
      <c r="A214" s="441"/>
      <c r="B214" s="1048" t="s">
        <v>98</v>
      </c>
      <c r="C214" s="1049"/>
      <c r="D214" s="1049"/>
      <c r="E214" s="1049"/>
      <c r="F214" s="1049"/>
      <c r="G214" s="1049"/>
      <c r="H214" s="1049"/>
      <c r="I214" s="1049"/>
      <c r="J214" s="1049"/>
      <c r="K214" s="1049"/>
      <c r="L214" s="1049"/>
      <c r="M214" s="1049"/>
      <c r="N214" s="1049"/>
      <c r="O214" s="1049"/>
      <c r="P214" s="1049"/>
      <c r="Q214" s="1049"/>
      <c r="R214" s="1049"/>
      <c r="S214" s="1049"/>
      <c r="T214" s="1049"/>
      <c r="U214" s="1049"/>
      <c r="V214" s="1049"/>
      <c r="W214" s="1049"/>
      <c r="X214" s="1049"/>
      <c r="Y214" s="1050"/>
      <c r="Z214" s="1221" t="s">
        <v>69</v>
      </c>
      <c r="AA214" s="1221"/>
      <c r="AB214" s="1221"/>
      <c r="AC214" s="1221"/>
      <c r="AD214" s="1221"/>
      <c r="AE214" s="1221"/>
      <c r="AF214" s="1221"/>
      <c r="AG214" s="1221"/>
      <c r="AH214" s="1221"/>
      <c r="AI214" s="1221"/>
      <c r="AJ214" s="1221"/>
      <c r="AK214" s="122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1222" t="s">
        <v>71</v>
      </c>
      <c r="AA215" s="1222"/>
      <c r="AB215" s="1222"/>
      <c r="AC215" s="1222"/>
      <c r="AD215" s="1222"/>
      <c r="AE215" s="1222"/>
      <c r="AF215" s="1222"/>
      <c r="AG215" s="1222"/>
      <c r="AH215" s="1222"/>
      <c r="AI215" s="1222"/>
      <c r="AJ215" s="1222"/>
      <c r="AK215" s="1223"/>
    </row>
    <row r="216" spans="1:52" ht="16.5" customHeight="1">
      <c r="A216" s="441"/>
      <c r="B216" s="447"/>
      <c r="C216" s="448" t="s">
        <v>410</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1224" t="s">
        <v>72</v>
      </c>
      <c r="AA216" s="1224"/>
      <c r="AB216" s="1224"/>
      <c r="AC216" s="1224"/>
      <c r="AD216" s="1224"/>
      <c r="AE216" s="1224"/>
      <c r="AF216" s="1224"/>
      <c r="AG216" s="1224"/>
      <c r="AH216" s="1224"/>
      <c r="AI216" s="1224"/>
      <c r="AJ216" s="1224"/>
      <c r="AK216" s="122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24" t="s">
        <v>224</v>
      </c>
      <c r="AA217" s="1224"/>
      <c r="AB217" s="1224"/>
      <c r="AC217" s="1224"/>
      <c r="AD217" s="1224"/>
      <c r="AE217" s="1224"/>
      <c r="AF217" s="1224"/>
      <c r="AG217" s="1224"/>
      <c r="AH217" s="1224"/>
      <c r="AI217" s="1224"/>
      <c r="AJ217" s="1224"/>
      <c r="AK217" s="122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24" t="s">
        <v>243</v>
      </c>
      <c r="AA218" s="1224"/>
      <c r="AB218" s="1224"/>
      <c r="AC218" s="1224"/>
      <c r="AD218" s="1224"/>
      <c r="AE218" s="1224"/>
      <c r="AF218" s="1224"/>
      <c r="AG218" s="1224"/>
      <c r="AH218" s="1224"/>
      <c r="AI218" s="1224"/>
      <c r="AJ218" s="1224"/>
      <c r="AK218" s="1225"/>
    </row>
    <row r="219" spans="1:52" ht="24.75" customHeight="1">
      <c r="A219" s="441"/>
      <c r="B219" s="447"/>
      <c r="C219" s="1046" t="s">
        <v>151</v>
      </c>
      <c r="D219" s="1046"/>
      <c r="E219" s="1046"/>
      <c r="F219" s="1046"/>
      <c r="G219" s="1046"/>
      <c r="H219" s="1046"/>
      <c r="I219" s="1046"/>
      <c r="J219" s="1046"/>
      <c r="K219" s="1046"/>
      <c r="L219" s="1046"/>
      <c r="M219" s="1046"/>
      <c r="N219" s="1046"/>
      <c r="O219" s="1046"/>
      <c r="P219" s="1046"/>
      <c r="Q219" s="1046"/>
      <c r="R219" s="1046"/>
      <c r="S219" s="1046"/>
      <c r="T219" s="1046"/>
      <c r="U219" s="1046"/>
      <c r="V219" s="1046"/>
      <c r="W219" s="1046"/>
      <c r="X219" s="1046"/>
      <c r="Y219" s="1047"/>
      <c r="Z219" s="1224" t="s">
        <v>153</v>
      </c>
      <c r="AA219" s="1224"/>
      <c r="AB219" s="1224"/>
      <c r="AC219" s="1224"/>
      <c r="AD219" s="1224"/>
      <c r="AE219" s="1224"/>
      <c r="AF219" s="1224"/>
      <c r="AG219" s="1224"/>
      <c r="AH219" s="1224"/>
      <c r="AI219" s="1224"/>
      <c r="AJ219" s="1224"/>
      <c r="AK219" s="1225"/>
    </row>
    <row r="220" spans="1:52" ht="16.5" customHeight="1">
      <c r="A220" s="441"/>
      <c r="B220" s="447"/>
      <c r="C220" s="1046" t="s">
        <v>152</v>
      </c>
      <c r="D220" s="1046"/>
      <c r="E220" s="1046"/>
      <c r="F220" s="1046"/>
      <c r="G220" s="1046"/>
      <c r="H220" s="1046"/>
      <c r="I220" s="1046"/>
      <c r="J220" s="1046"/>
      <c r="K220" s="1046"/>
      <c r="L220" s="1046"/>
      <c r="M220" s="1046"/>
      <c r="N220" s="1046"/>
      <c r="O220" s="1046"/>
      <c r="P220" s="1046"/>
      <c r="Q220" s="1046"/>
      <c r="R220" s="1046"/>
      <c r="S220" s="1046"/>
      <c r="T220" s="1046"/>
      <c r="U220" s="1046"/>
      <c r="V220" s="1046"/>
      <c r="W220" s="1046"/>
      <c r="X220" s="1046"/>
      <c r="Y220" s="1047"/>
      <c r="Z220" s="1209" t="s">
        <v>154</v>
      </c>
      <c r="AA220" s="1209"/>
      <c r="AB220" s="1209"/>
      <c r="AC220" s="1209"/>
      <c r="AD220" s="1209"/>
      <c r="AE220" s="1209"/>
      <c r="AF220" s="1209"/>
      <c r="AG220" s="1209"/>
      <c r="AH220" s="1209"/>
      <c r="AI220" s="1209"/>
      <c r="AJ220" s="1209"/>
      <c r="AK220" s="1210"/>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1211" t="s">
        <v>70</v>
      </c>
      <c r="AA221" s="1211"/>
      <c r="AB221" s="1211"/>
      <c r="AC221" s="1211"/>
      <c r="AD221" s="1211"/>
      <c r="AE221" s="1211"/>
      <c r="AF221" s="1211"/>
      <c r="AG221" s="1211"/>
      <c r="AH221" s="1211"/>
      <c r="AI221" s="1211"/>
      <c r="AJ221" s="1211"/>
      <c r="AK221" s="1212"/>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1216" t="s">
        <v>159</v>
      </c>
      <c r="D223" s="1216"/>
      <c r="E223" s="1216"/>
      <c r="F223" s="1216"/>
      <c r="G223" s="1216"/>
      <c r="H223" s="1216"/>
      <c r="I223" s="1216"/>
      <c r="J223" s="1216"/>
      <c r="K223" s="1216"/>
      <c r="L223" s="1216"/>
      <c r="M223" s="1216"/>
      <c r="N223" s="1216"/>
      <c r="O223" s="1216"/>
      <c r="P223" s="1216"/>
      <c r="Q223" s="1216"/>
      <c r="R223" s="1216"/>
      <c r="S223" s="1216"/>
      <c r="T223" s="1216"/>
      <c r="U223" s="1216"/>
      <c r="V223" s="1216"/>
      <c r="W223" s="1216"/>
      <c r="X223" s="1216"/>
      <c r="Y223" s="1216"/>
      <c r="Z223" s="1216"/>
      <c r="AA223" s="1216"/>
      <c r="AB223" s="1216"/>
      <c r="AC223" s="1216"/>
      <c r="AD223" s="1216"/>
      <c r="AE223" s="1216"/>
      <c r="AF223" s="1216"/>
      <c r="AG223" s="1216"/>
      <c r="AH223" s="1216"/>
      <c r="AI223" s="1216"/>
      <c r="AJ223" s="1216"/>
      <c r="AK223" s="1216"/>
    </row>
    <row r="224" spans="1:52" ht="21" customHeight="1">
      <c r="A224" s="441"/>
      <c r="B224" s="455" t="s">
        <v>161</v>
      </c>
      <c r="C224" s="1215" t="s">
        <v>397</v>
      </c>
      <c r="D224" s="1215"/>
      <c r="E224" s="1215"/>
      <c r="F224" s="1215"/>
      <c r="G224" s="1215"/>
      <c r="H224" s="1215"/>
      <c r="I224" s="1215"/>
      <c r="J224" s="1215"/>
      <c r="K224" s="1215"/>
      <c r="L224" s="1215"/>
      <c r="M224" s="1215"/>
      <c r="N224" s="1215"/>
      <c r="O224" s="1215"/>
      <c r="P224" s="1215"/>
      <c r="Q224" s="1215"/>
      <c r="R224" s="1215"/>
      <c r="S224" s="1215"/>
      <c r="T224" s="1215"/>
      <c r="U224" s="1215"/>
      <c r="V224" s="1215"/>
      <c r="W224" s="1215"/>
      <c r="X224" s="1215"/>
      <c r="Y224" s="1215"/>
      <c r="Z224" s="1215"/>
      <c r="AA224" s="1215"/>
      <c r="AB224" s="1215"/>
      <c r="AC224" s="1215"/>
      <c r="AD224" s="1215"/>
      <c r="AE224" s="1215"/>
      <c r="AF224" s="1215"/>
      <c r="AG224" s="1215"/>
      <c r="AH224" s="1215"/>
      <c r="AI224" s="1215"/>
      <c r="AJ224" s="1215"/>
      <c r="AK224" s="1215"/>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1213" t="s">
        <v>258</v>
      </c>
      <c r="C227" s="1213"/>
      <c r="D227" s="1213"/>
      <c r="E227" s="1213"/>
      <c r="F227" s="1213"/>
      <c r="G227" s="1213"/>
      <c r="H227" s="1213"/>
      <c r="I227" s="1213"/>
      <c r="J227" s="1213"/>
      <c r="K227" s="1213"/>
      <c r="L227" s="1213"/>
      <c r="M227" s="1213"/>
      <c r="N227" s="1213"/>
      <c r="O227" s="1213"/>
      <c r="P227" s="1213"/>
      <c r="Q227" s="1213"/>
      <c r="R227" s="1213"/>
      <c r="S227" s="1213"/>
      <c r="T227" s="1213"/>
      <c r="U227" s="1213"/>
      <c r="V227" s="1213"/>
      <c r="W227" s="1213"/>
      <c r="X227" s="1213"/>
      <c r="Y227" s="1213"/>
      <c r="Z227" s="1213"/>
      <c r="AA227" s="1213"/>
      <c r="AB227" s="1213"/>
      <c r="AC227" s="1213"/>
      <c r="AD227" s="1213"/>
      <c r="AE227" s="1213"/>
      <c r="AF227" s="1213"/>
      <c r="AG227" s="1213"/>
      <c r="AH227" s="1213"/>
      <c r="AI227" s="1213"/>
      <c r="AJ227" s="1213"/>
      <c r="AK227" s="1214"/>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83">
        <v>4</v>
      </c>
      <c r="E229" s="1084"/>
      <c r="F229" s="463" t="s">
        <v>5</v>
      </c>
      <c r="G229" s="1083" t="s">
        <v>512</v>
      </c>
      <c r="H229" s="1084"/>
      <c r="I229" s="463" t="s">
        <v>4</v>
      </c>
      <c r="J229" s="1083" t="s">
        <v>512</v>
      </c>
      <c r="K229" s="1084"/>
      <c r="L229" s="463" t="s">
        <v>3</v>
      </c>
      <c r="M229" s="464"/>
      <c r="N229" s="1085" t="s">
        <v>6</v>
      </c>
      <c r="O229" s="1085"/>
      <c r="P229" s="1085"/>
      <c r="Q229" s="1086" t="str">
        <f>IF(G9="","",G9)</f>
        <v>○○ケアサービス</v>
      </c>
      <c r="R229" s="1086"/>
      <c r="S229" s="1086"/>
      <c r="T229" s="1086"/>
      <c r="U229" s="1086"/>
      <c r="V229" s="1086"/>
      <c r="W229" s="1086"/>
      <c r="X229" s="1086"/>
      <c r="Y229" s="1086"/>
      <c r="Z229" s="1086"/>
      <c r="AA229" s="1086"/>
      <c r="AB229" s="1086"/>
      <c r="AC229" s="1086"/>
      <c r="AD229" s="1086"/>
      <c r="AE229" s="1086"/>
      <c r="AF229" s="1086"/>
      <c r="AG229" s="1086"/>
      <c r="AH229" s="1086"/>
      <c r="AI229" s="1086"/>
      <c r="AJ229" s="1086"/>
      <c r="AK229" s="715"/>
    </row>
    <row r="230" spans="1:52" s="132" customFormat="1" ht="13.5" customHeight="1">
      <c r="A230" s="465"/>
      <c r="B230" s="466"/>
      <c r="C230" s="467"/>
      <c r="D230" s="467"/>
      <c r="E230" s="467"/>
      <c r="F230" s="467"/>
      <c r="G230" s="467"/>
      <c r="H230" s="467"/>
      <c r="I230" s="467"/>
      <c r="J230" s="467"/>
      <c r="K230" s="467"/>
      <c r="L230" s="467"/>
      <c r="M230" s="467"/>
      <c r="N230" s="1078" t="s">
        <v>94</v>
      </c>
      <c r="O230" s="1078"/>
      <c r="P230" s="1078"/>
      <c r="Q230" s="1079" t="s">
        <v>95</v>
      </c>
      <c r="R230" s="1079"/>
      <c r="S230" s="1080" t="s">
        <v>513</v>
      </c>
      <c r="T230" s="1080"/>
      <c r="U230" s="1080"/>
      <c r="V230" s="1080"/>
      <c r="W230" s="1080"/>
      <c r="X230" s="1081" t="s">
        <v>96</v>
      </c>
      <c r="Y230" s="1081"/>
      <c r="Z230" s="1080" t="s">
        <v>514</v>
      </c>
      <c r="AA230" s="1080"/>
      <c r="AB230" s="1080"/>
      <c r="AC230" s="1080"/>
      <c r="AD230" s="1080"/>
      <c r="AE230" s="1080"/>
      <c r="AF230" s="1080"/>
      <c r="AG230" s="1080"/>
      <c r="AH230" s="1080"/>
      <c r="AI230" s="1082"/>
      <c r="AJ230" s="1082"/>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8">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W29:AB29"/>
    <mergeCell ref="AD29:AI29"/>
    <mergeCell ref="B30:O30"/>
    <mergeCell ref="P30:U30"/>
    <mergeCell ref="W30:AB30"/>
    <mergeCell ref="AD30:AI30"/>
    <mergeCell ref="B31:O31"/>
    <mergeCell ref="P31:U31"/>
    <mergeCell ref="W31:AB31"/>
    <mergeCell ref="AD31:AI31"/>
    <mergeCell ref="L126:M126"/>
    <mergeCell ref="N126:O126"/>
    <mergeCell ref="AA99:AB99"/>
    <mergeCell ref="P119:AJ119"/>
    <mergeCell ref="E111:AJ111"/>
    <mergeCell ref="B102:AJ102"/>
    <mergeCell ref="O113:P113"/>
    <mergeCell ref="A107:D107"/>
    <mergeCell ref="AI99:AJ99"/>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AD28:AI28"/>
    <mergeCell ref="B29:O29"/>
    <mergeCell ref="P29:U29"/>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P27:U27"/>
    <mergeCell ref="W27:AB27"/>
    <mergeCell ref="AD27:AI27"/>
    <mergeCell ref="B28:C28"/>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A90:AA90"/>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xr:uid="{00000000-0002-0000-0200-000000000000}"/>
    <dataValidation imeMode="hiragana" allowBlank="1" showInputMessage="1" showErrorMessage="1" sqref="S107:S110 W231 S230 S118 S120:S122 S132:S134" xr:uid="{00000000-0002-0000-0200-000001000000}"/>
    <dataValidation type="list" allowBlank="1" showInputMessage="1" showErrorMessage="1" sqref="L113:N113"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scale="91"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198120</xdr:colOff>
                    <xdr:row>206</xdr:row>
                    <xdr:rowOff>45720</xdr:rowOff>
                  </from>
                  <to>
                    <xdr:col>5</xdr:col>
                    <xdr:colOff>22860</xdr:colOff>
                    <xdr:row>206</xdr:row>
                    <xdr:rowOff>182880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198120</xdr:colOff>
                    <xdr:row>207</xdr:row>
                    <xdr:rowOff>38100</xdr:rowOff>
                  </from>
                  <to>
                    <xdr:col>5</xdr:col>
                    <xdr:colOff>22860</xdr:colOff>
                    <xdr:row>207</xdr:row>
                    <xdr:rowOff>160020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198120</xdr:colOff>
                    <xdr:row>207</xdr:row>
                    <xdr:rowOff>175260</xdr:rowOff>
                  </from>
                  <to>
                    <xdr:col>5</xdr:col>
                    <xdr:colOff>0</xdr:colOff>
                    <xdr:row>209</xdr:row>
                    <xdr:rowOff>30480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198120</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175260</xdr:colOff>
                    <xdr:row>206</xdr:row>
                    <xdr:rowOff>30480</xdr:rowOff>
                  </from>
                  <to>
                    <xdr:col>19</xdr:col>
                    <xdr:colOff>30480</xdr:colOff>
                    <xdr:row>206</xdr:row>
                    <xdr:rowOff>175260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30480</xdr:colOff>
                    <xdr:row>108</xdr:row>
                    <xdr:rowOff>220980</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220980</xdr:rowOff>
                  </from>
                  <to>
                    <xdr:col>5</xdr:col>
                    <xdr:colOff>30480</xdr:colOff>
                    <xdr:row>107</xdr:row>
                    <xdr:rowOff>30480</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175260</xdr:colOff>
                    <xdr:row>105</xdr:row>
                    <xdr:rowOff>220980</xdr:rowOff>
                  </from>
                  <to>
                    <xdr:col>9</xdr:col>
                    <xdr:colOff>30480</xdr:colOff>
                    <xdr:row>107</xdr:row>
                    <xdr:rowOff>30480</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175260</xdr:colOff>
                    <xdr:row>105</xdr:row>
                    <xdr:rowOff>220980</xdr:rowOff>
                  </from>
                  <to>
                    <xdr:col>15</xdr:col>
                    <xdr:colOff>30480</xdr:colOff>
                    <xdr:row>107</xdr:row>
                    <xdr:rowOff>30480</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175260</xdr:colOff>
                    <xdr:row>105</xdr:row>
                    <xdr:rowOff>220980</xdr:rowOff>
                  </from>
                  <to>
                    <xdr:col>22</xdr:col>
                    <xdr:colOff>30480</xdr:colOff>
                    <xdr:row>107</xdr:row>
                    <xdr:rowOff>30480</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175260</xdr:colOff>
                    <xdr:row>105</xdr:row>
                    <xdr:rowOff>220980</xdr:rowOff>
                  </from>
                  <to>
                    <xdr:col>26</xdr:col>
                    <xdr:colOff>30480</xdr:colOff>
                    <xdr:row>107</xdr:row>
                    <xdr:rowOff>30480</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182880</xdr:colOff>
                    <xdr:row>108</xdr:row>
                    <xdr:rowOff>0</xdr:rowOff>
                  </from>
                  <to>
                    <xdr:col>11</xdr:col>
                    <xdr:colOff>38100</xdr:colOff>
                    <xdr:row>108</xdr:row>
                    <xdr:rowOff>220980</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160020</xdr:colOff>
                    <xdr:row>108</xdr:row>
                    <xdr:rowOff>0</xdr:rowOff>
                  </from>
                  <to>
                    <xdr:col>18</xdr:col>
                    <xdr:colOff>22860</xdr:colOff>
                    <xdr:row>108</xdr:row>
                    <xdr:rowOff>220980</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182880</xdr:colOff>
                    <xdr:row>112</xdr:row>
                    <xdr:rowOff>0</xdr:rowOff>
                  </from>
                  <to>
                    <xdr:col>22</xdr:col>
                    <xdr:colOff>38100</xdr:colOff>
                    <xdr:row>112</xdr:row>
                    <xdr:rowOff>220980</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182880</xdr:colOff>
                    <xdr:row>112</xdr:row>
                    <xdr:rowOff>0</xdr:rowOff>
                  </from>
                  <to>
                    <xdr:col>26</xdr:col>
                    <xdr:colOff>38100</xdr:colOff>
                    <xdr:row>112</xdr:row>
                    <xdr:rowOff>220980</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175260</xdr:rowOff>
                  </from>
                  <to>
                    <xdr:col>5</xdr:col>
                    <xdr:colOff>30480</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175260</xdr:colOff>
                    <xdr:row>118</xdr:row>
                    <xdr:rowOff>327660</xdr:rowOff>
                  </from>
                  <to>
                    <xdr:col>9</xdr:col>
                    <xdr:colOff>30480</xdr:colOff>
                    <xdr:row>120</xdr:row>
                    <xdr:rowOff>45720</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175260</xdr:colOff>
                    <xdr:row>118</xdr:row>
                    <xdr:rowOff>327660</xdr:rowOff>
                  </from>
                  <to>
                    <xdr:col>15</xdr:col>
                    <xdr:colOff>30480</xdr:colOff>
                    <xdr:row>120</xdr:row>
                    <xdr:rowOff>45720</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182880</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182880</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182880</xdr:colOff>
                    <xdr:row>120</xdr:row>
                    <xdr:rowOff>175260</xdr:rowOff>
                  </from>
                  <to>
                    <xdr:col>11</xdr:col>
                    <xdr:colOff>38100</xdr:colOff>
                    <xdr:row>122</xdr:row>
                    <xdr:rowOff>30480</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175260</xdr:colOff>
                    <xdr:row>120</xdr:row>
                    <xdr:rowOff>175260</xdr:rowOff>
                  </from>
                  <to>
                    <xdr:col>18</xdr:col>
                    <xdr:colOff>30480</xdr:colOff>
                    <xdr:row>122</xdr:row>
                    <xdr:rowOff>30480</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175260</xdr:colOff>
                    <xdr:row>124</xdr:row>
                    <xdr:rowOff>144780</xdr:rowOff>
                  </from>
                  <to>
                    <xdr:col>21</xdr:col>
                    <xdr:colOff>30480</xdr:colOff>
                    <xdr:row>126</xdr:row>
                    <xdr:rowOff>30480</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175260</xdr:colOff>
                    <xdr:row>124</xdr:row>
                    <xdr:rowOff>144780</xdr:rowOff>
                  </from>
                  <to>
                    <xdr:col>25</xdr:col>
                    <xdr:colOff>30480</xdr:colOff>
                    <xdr:row>126</xdr:row>
                    <xdr:rowOff>30480</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198120</xdr:colOff>
                    <xdr:row>118</xdr:row>
                    <xdr:rowOff>327660</xdr:rowOff>
                  </from>
                  <to>
                    <xdr:col>5</xdr:col>
                    <xdr:colOff>22860</xdr:colOff>
                    <xdr:row>120</xdr:row>
                    <xdr:rowOff>45720</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175260</xdr:colOff>
                    <xdr:row>147</xdr:row>
                    <xdr:rowOff>60960</xdr:rowOff>
                  </from>
                  <to>
                    <xdr:col>29</xdr:col>
                    <xdr:colOff>0</xdr:colOff>
                    <xdr:row>149</xdr:row>
                    <xdr:rowOff>30480</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182880</xdr:colOff>
                    <xdr:row>165</xdr:row>
                    <xdr:rowOff>327660</xdr:rowOff>
                  </from>
                  <to>
                    <xdr:col>11</xdr:col>
                    <xdr:colOff>0</xdr:colOff>
                    <xdr:row>167</xdr:row>
                    <xdr:rowOff>30480</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182880</xdr:colOff>
                    <xdr:row>167</xdr:row>
                    <xdr:rowOff>83820</xdr:rowOff>
                  </from>
                  <to>
                    <xdr:col>11</xdr:col>
                    <xdr:colOff>0</xdr:colOff>
                    <xdr:row>167</xdr:row>
                    <xdr:rowOff>365760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182880</xdr:colOff>
                    <xdr:row>168</xdr:row>
                    <xdr:rowOff>30480</xdr:rowOff>
                  </from>
                  <to>
                    <xdr:col>11</xdr:col>
                    <xdr:colOff>22860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175260</xdr:colOff>
                    <xdr:row>147</xdr:row>
                    <xdr:rowOff>60960</xdr:rowOff>
                  </from>
                  <to>
                    <xdr:col>33</xdr:col>
                    <xdr:colOff>0</xdr:colOff>
                    <xdr:row>149</xdr:row>
                    <xdr:rowOff>30480</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175260</xdr:colOff>
                    <xdr:row>153</xdr:row>
                    <xdr:rowOff>83820</xdr:rowOff>
                  </from>
                  <to>
                    <xdr:col>29</xdr:col>
                    <xdr:colOff>0</xdr:colOff>
                    <xdr:row>155</xdr:row>
                    <xdr:rowOff>45720</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160020</xdr:colOff>
                    <xdr:row>153</xdr:row>
                    <xdr:rowOff>83820</xdr:rowOff>
                  </from>
                  <to>
                    <xdr:col>32</xdr:col>
                    <xdr:colOff>182880</xdr:colOff>
                    <xdr:row>155</xdr:row>
                    <xdr:rowOff>45720</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182880</xdr:colOff>
                    <xdr:row>158</xdr:row>
                    <xdr:rowOff>160020</xdr:rowOff>
                  </from>
                  <to>
                    <xdr:col>11</xdr:col>
                    <xdr:colOff>7620</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175260</xdr:colOff>
                    <xdr:row>160</xdr:row>
                    <xdr:rowOff>220980</xdr:rowOff>
                  </from>
                  <to>
                    <xdr:col>11</xdr:col>
                    <xdr:colOff>0</xdr:colOff>
                    <xdr:row>160</xdr:row>
                    <xdr:rowOff>556260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160020</xdr:colOff>
                    <xdr:row>164</xdr:row>
                    <xdr:rowOff>0</xdr:rowOff>
                  </from>
                  <to>
                    <xdr:col>29</xdr:col>
                    <xdr:colOff>0</xdr:colOff>
                    <xdr:row>165</xdr:row>
                    <xdr:rowOff>22860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175260</xdr:colOff>
                    <xdr:row>164</xdr:row>
                    <xdr:rowOff>0</xdr:rowOff>
                  </from>
                  <to>
                    <xdr:col>33</xdr:col>
                    <xdr:colOff>0</xdr:colOff>
                    <xdr:row>165</xdr:row>
                    <xdr:rowOff>22860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175260</xdr:colOff>
                    <xdr:row>207</xdr:row>
                    <xdr:rowOff>30480</xdr:rowOff>
                  </from>
                  <to>
                    <xdr:col>19</xdr:col>
                    <xdr:colOff>30480</xdr:colOff>
                    <xdr:row>207</xdr:row>
                    <xdr:rowOff>175260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175260</xdr:colOff>
                    <xdr:row>208</xdr:row>
                    <xdr:rowOff>22860</xdr:rowOff>
                  </from>
                  <to>
                    <xdr:col>22</xdr:col>
                    <xdr:colOff>30480</xdr:colOff>
                    <xdr:row>208</xdr:row>
                    <xdr:rowOff>160020</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22860</xdr:rowOff>
                  </from>
                  <to>
                    <xdr:col>27</xdr:col>
                    <xdr:colOff>45720</xdr:colOff>
                    <xdr:row>209</xdr:row>
                    <xdr:rowOff>160020</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7620</xdr:rowOff>
                  </from>
                  <to>
                    <xdr:col>11</xdr:col>
                    <xdr:colOff>30480</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182880</xdr:colOff>
                    <xdr:row>68</xdr:row>
                    <xdr:rowOff>7620</xdr:rowOff>
                  </from>
                  <to>
                    <xdr:col>11</xdr:col>
                    <xdr:colOff>22860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182880</xdr:colOff>
                    <xdr:row>70</xdr:row>
                    <xdr:rowOff>7620</xdr:rowOff>
                  </from>
                  <to>
                    <xdr:col>11</xdr:col>
                    <xdr:colOff>22860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182880</xdr:colOff>
                    <xdr:row>72</xdr:row>
                    <xdr:rowOff>7620</xdr:rowOff>
                  </from>
                  <to>
                    <xdr:col>11</xdr:col>
                    <xdr:colOff>22860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30480</xdr:colOff>
                    <xdr:row>77</xdr:row>
                    <xdr:rowOff>60960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220980</xdr:rowOff>
                  </from>
                  <to>
                    <xdr:col>3</xdr:col>
                    <xdr:colOff>30480</xdr:colOff>
                    <xdr:row>78</xdr:row>
                    <xdr:rowOff>45720</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22860</xdr:rowOff>
                  </from>
                  <to>
                    <xdr:col>3</xdr:col>
                    <xdr:colOff>30480</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30480</xdr:colOff>
                    <xdr:row>79</xdr:row>
                    <xdr:rowOff>220980</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22860</xdr:colOff>
                    <xdr:row>215</xdr:row>
                    <xdr:rowOff>22860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22860</xdr:colOff>
                    <xdr:row>216</xdr:row>
                    <xdr:rowOff>22860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22860</xdr:colOff>
                    <xdr:row>217</xdr:row>
                    <xdr:rowOff>22860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7620</xdr:colOff>
                    <xdr:row>219</xdr:row>
                    <xdr:rowOff>304800</xdr:rowOff>
                  </from>
                  <to>
                    <xdr:col>2</xdr:col>
                    <xdr:colOff>30480</xdr:colOff>
                    <xdr:row>221</xdr:row>
                    <xdr:rowOff>7620</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45720</xdr:rowOff>
                  </from>
                  <to>
                    <xdr:col>2</xdr:col>
                    <xdr:colOff>22860</xdr:colOff>
                    <xdr:row>218</xdr:row>
                    <xdr:rowOff>274320</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22860</xdr:colOff>
                    <xdr:row>217</xdr:row>
                    <xdr:rowOff>22860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22860</xdr:colOff>
                    <xdr:row>217</xdr:row>
                    <xdr:rowOff>22860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22860</xdr:colOff>
                    <xdr:row>218</xdr:row>
                    <xdr:rowOff>22860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22860</xdr:colOff>
                    <xdr:row>218</xdr:row>
                    <xdr:rowOff>22860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182880</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182880</xdr:colOff>
                    <xdr:row>180</xdr:row>
                    <xdr:rowOff>7620</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182880</xdr:colOff>
                    <xdr:row>181</xdr:row>
                    <xdr:rowOff>7620</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182880</xdr:colOff>
                    <xdr:row>182</xdr:row>
                    <xdr:rowOff>7620</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182880</xdr:colOff>
                    <xdr:row>182</xdr:row>
                    <xdr:rowOff>182880</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182880</xdr:colOff>
                    <xdr:row>184</xdr:row>
                    <xdr:rowOff>7620</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182880</xdr:colOff>
                    <xdr:row>185</xdr:row>
                    <xdr:rowOff>7620</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182880</xdr:colOff>
                    <xdr:row>186</xdr:row>
                    <xdr:rowOff>7620</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182880</xdr:colOff>
                    <xdr:row>187</xdr:row>
                    <xdr:rowOff>7620</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182880</xdr:colOff>
                    <xdr:row>187</xdr:row>
                    <xdr:rowOff>182880</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182880</xdr:colOff>
                    <xdr:row>189</xdr:row>
                    <xdr:rowOff>7620</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182880</xdr:colOff>
                    <xdr:row>190</xdr:row>
                    <xdr:rowOff>7620</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182880</xdr:colOff>
                    <xdr:row>190</xdr:row>
                    <xdr:rowOff>182880</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182880</xdr:colOff>
                    <xdr:row>192</xdr:row>
                    <xdr:rowOff>7620</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182880</xdr:colOff>
                    <xdr:row>193</xdr:row>
                    <xdr:rowOff>7620</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182880</xdr:colOff>
                    <xdr:row>194</xdr:row>
                    <xdr:rowOff>7620</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182880</xdr:colOff>
                    <xdr:row>195</xdr:row>
                    <xdr:rowOff>7620</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182880</xdr:colOff>
                    <xdr:row>195</xdr:row>
                    <xdr:rowOff>182880</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182880</xdr:colOff>
                    <xdr:row>197</xdr:row>
                    <xdr:rowOff>7620</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182880</xdr:colOff>
                    <xdr:row>198</xdr:row>
                    <xdr:rowOff>7620</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182880</xdr:colOff>
                    <xdr:row>199</xdr:row>
                    <xdr:rowOff>7620</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182880</xdr:colOff>
                    <xdr:row>200</xdr:row>
                    <xdr:rowOff>7620</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182880</xdr:colOff>
                    <xdr:row>201</xdr:row>
                    <xdr:rowOff>7620</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182880</xdr:colOff>
                    <xdr:row>202</xdr:row>
                    <xdr:rowOff>7620</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160020</xdr:colOff>
                    <xdr:row>132</xdr:row>
                    <xdr:rowOff>0</xdr:rowOff>
                  </from>
                  <to>
                    <xdr:col>18</xdr:col>
                    <xdr:colOff>22860</xdr:colOff>
                    <xdr:row>132</xdr:row>
                    <xdr:rowOff>220980</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251460</xdr:rowOff>
                  </from>
                  <to>
                    <xdr:col>5</xdr:col>
                    <xdr:colOff>30480</xdr:colOff>
                    <xdr:row>132</xdr:row>
                    <xdr:rowOff>220980</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251460</xdr:rowOff>
                  </from>
                  <to>
                    <xdr:col>11</xdr:col>
                    <xdr:colOff>45720</xdr:colOff>
                    <xdr:row>132</xdr:row>
                    <xdr:rowOff>220980</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22860</xdr:rowOff>
                  </from>
                  <to>
                    <xdr:col>9</xdr:col>
                    <xdr:colOff>45720</xdr:colOff>
                    <xdr:row>130</xdr:row>
                    <xdr:rowOff>236220</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22860</xdr:rowOff>
                  </from>
                  <to>
                    <xdr:col>9</xdr:col>
                    <xdr:colOff>45720</xdr:colOff>
                    <xdr:row>129</xdr:row>
                    <xdr:rowOff>236220</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22860</xdr:rowOff>
                  </from>
                  <to>
                    <xdr:col>13</xdr:col>
                    <xdr:colOff>45720</xdr:colOff>
                    <xdr:row>129</xdr:row>
                    <xdr:rowOff>236220</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22860</xdr:rowOff>
                  </from>
                  <to>
                    <xdr:col>20</xdr:col>
                    <xdr:colOff>45720</xdr:colOff>
                    <xdr:row>129</xdr:row>
                    <xdr:rowOff>236220</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22860</xdr:rowOff>
                  </from>
                  <to>
                    <xdr:col>13</xdr:col>
                    <xdr:colOff>45720</xdr:colOff>
                    <xdr:row>130</xdr:row>
                    <xdr:rowOff>236220</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22860</xdr:rowOff>
                  </from>
                  <to>
                    <xdr:col>20</xdr:col>
                    <xdr:colOff>45720</xdr:colOff>
                    <xdr:row>130</xdr:row>
                    <xdr:rowOff>236220</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22860</xdr:rowOff>
                  </from>
                  <to>
                    <xdr:col>27</xdr:col>
                    <xdr:colOff>45720</xdr:colOff>
                    <xdr:row>130</xdr:row>
                    <xdr:rowOff>236220</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182880</xdr:colOff>
                    <xdr:row>116</xdr:row>
                    <xdr:rowOff>822960</xdr:rowOff>
                  </from>
                  <to>
                    <xdr:col>14</xdr:col>
                    <xdr:colOff>38100</xdr:colOff>
                    <xdr:row>118</xdr:row>
                    <xdr:rowOff>30480</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182880</xdr:colOff>
                    <xdr:row>116</xdr:row>
                    <xdr:rowOff>822960</xdr:rowOff>
                  </from>
                  <to>
                    <xdr:col>21</xdr:col>
                    <xdr:colOff>38100</xdr:colOff>
                    <xdr:row>118</xdr:row>
                    <xdr:rowOff>30480</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213360</xdr:colOff>
                    <xdr:row>116</xdr:row>
                    <xdr:rowOff>822960</xdr:rowOff>
                  </from>
                  <to>
                    <xdr:col>5</xdr:col>
                    <xdr:colOff>22860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175260</xdr:colOff>
                    <xdr:row>135</xdr:row>
                    <xdr:rowOff>144780</xdr:rowOff>
                  </from>
                  <to>
                    <xdr:col>21</xdr:col>
                    <xdr:colOff>30480</xdr:colOff>
                    <xdr:row>137</xdr:row>
                    <xdr:rowOff>30480</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175260</xdr:colOff>
                    <xdr:row>135</xdr:row>
                    <xdr:rowOff>144780</xdr:rowOff>
                  </from>
                  <to>
                    <xdr:col>25</xdr:col>
                    <xdr:colOff>30480</xdr:colOff>
                    <xdr:row>137</xdr:row>
                    <xdr:rowOff>30480</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22860</xdr:colOff>
                    <xdr:row>220</xdr:row>
                    <xdr:rowOff>22860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22860</xdr:colOff>
                    <xdr:row>220</xdr:row>
                    <xdr:rowOff>22860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182880</xdr:colOff>
                    <xdr:row>209</xdr:row>
                    <xdr:rowOff>152400</xdr:rowOff>
                  </from>
                  <to>
                    <xdr:col>33</xdr:col>
                    <xdr:colOff>38100</xdr:colOff>
                    <xdr:row>211</xdr:row>
                    <xdr:rowOff>45720</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182880</xdr:colOff>
                    <xdr:row>201</xdr:row>
                    <xdr:rowOff>137160</xdr:rowOff>
                  </from>
                  <to>
                    <xdr:col>33</xdr:col>
                    <xdr:colOff>38100</xdr:colOff>
                    <xdr:row>203</xdr:row>
                    <xdr:rowOff>45720</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182880</xdr:colOff>
                    <xdr:row>112</xdr:row>
                    <xdr:rowOff>182880</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182880</xdr:colOff>
                    <xdr:row>125</xdr:row>
                    <xdr:rowOff>190500</xdr:rowOff>
                  </from>
                  <to>
                    <xdr:col>33</xdr:col>
                    <xdr:colOff>38100</xdr:colOff>
                    <xdr:row>127</xdr:row>
                    <xdr:rowOff>45720</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182880</xdr:rowOff>
                  </from>
                  <to>
                    <xdr:col>33</xdr:col>
                    <xdr:colOff>45720</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182880</xdr:colOff>
                    <xdr:row>151</xdr:row>
                    <xdr:rowOff>182880</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182880</xdr:colOff>
                    <xdr:row>161</xdr:row>
                    <xdr:rowOff>182880</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182880</xdr:colOff>
                    <xdr:row>169</xdr:row>
                    <xdr:rowOff>182880</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H111"/>
  <sheetViews>
    <sheetView view="pageBreakPreview" topLeftCell="D1" zoomScale="90" zoomScaleNormal="85" zoomScaleSheetLayoutView="90" zoomScalePageLayoutView="70" workbookViewId="0">
      <selection activeCell="B47" sqref="B47:AK47"/>
    </sheetView>
  </sheetViews>
  <sheetFormatPr defaultColWidth="2.44140625" defaultRowHeight="13.2"/>
  <cols>
    <col min="1" max="1" width="3.6640625" style="46" customWidth="1"/>
    <col min="2" max="11" width="2.6640625" style="46" customWidth="1"/>
    <col min="12" max="12" width="13.77734375" style="46" customWidth="1"/>
    <col min="13" max="13" width="11.21875" style="46" customWidth="1"/>
    <col min="14" max="14" width="13.88671875" style="46" customWidth="1"/>
    <col min="15" max="16" width="31.21875" style="46" customWidth="1"/>
    <col min="17" max="17" width="10.6640625" style="46" customWidth="1"/>
    <col min="18" max="20" width="10" style="46" customWidth="1"/>
    <col min="21" max="21" width="6.77734375" style="46" customWidth="1"/>
    <col min="22" max="22" width="4.21875" style="46" customWidth="1"/>
    <col min="23" max="23" width="3.6640625" style="46" customWidth="1"/>
    <col min="24" max="24" width="3.109375" style="46" customWidth="1"/>
    <col min="25" max="25" width="3.6640625" style="46" customWidth="1"/>
    <col min="26" max="26" width="7.88671875" style="46" customWidth="1"/>
    <col min="27" max="27" width="3.6640625" style="46" customWidth="1"/>
    <col min="28" max="28" width="3.109375" style="46" customWidth="1"/>
    <col min="29" max="29" width="3.6640625" style="46" customWidth="1"/>
    <col min="30" max="30" width="3.109375" style="46" customWidth="1"/>
    <col min="31" max="31" width="2.44140625" style="46" customWidth="1"/>
    <col min="32" max="32" width="3.44140625" style="46" customWidth="1"/>
    <col min="33" max="33" width="5.44140625" style="46" customWidth="1"/>
    <col min="34" max="34" width="14.21875" style="46" customWidth="1"/>
    <col min="35" max="35" width="1.88671875" style="46" customWidth="1"/>
    <col min="36" max="16384" width="2.44140625" style="46"/>
  </cols>
  <sheetData>
    <row r="1" spans="1:34" ht="21" customHeight="1">
      <c r="A1" s="468" t="s">
        <v>81</v>
      </c>
      <c r="B1" s="180"/>
      <c r="C1" s="180"/>
      <c r="D1" s="180"/>
      <c r="E1" s="180"/>
      <c r="F1" s="180"/>
      <c r="G1" s="183" t="s">
        <v>398</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46" t="s">
        <v>6</v>
      </c>
      <c r="B3" s="1246"/>
      <c r="C3" s="1247"/>
      <c r="D3" s="1243" t="str">
        <f>IF(基本情報入力シート!M16="","",基本情報入力シート!M16)</f>
        <v>○○ケアサービス</v>
      </c>
      <c r="E3" s="1244"/>
      <c r="F3" s="1244"/>
      <c r="G3" s="1244"/>
      <c r="H3" s="1244"/>
      <c r="I3" s="1244"/>
      <c r="J3" s="1244"/>
      <c r="K3" s="1244"/>
      <c r="L3" s="1244"/>
      <c r="M3" s="1244"/>
      <c r="N3" s="1244"/>
      <c r="O3" s="1245"/>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66" t="s">
        <v>466</v>
      </c>
      <c r="B5" s="1267"/>
      <c r="C5" s="1267"/>
      <c r="D5" s="1267"/>
      <c r="E5" s="1267"/>
      <c r="F5" s="1267"/>
      <c r="G5" s="1267"/>
      <c r="H5" s="1267"/>
      <c r="I5" s="1267"/>
      <c r="J5" s="1267"/>
      <c r="K5" s="1267"/>
      <c r="L5" s="1267"/>
      <c r="M5" s="1267"/>
      <c r="N5" s="1267"/>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50"/>
      <c r="B7" s="1252" t="s">
        <v>7</v>
      </c>
      <c r="C7" s="1253"/>
      <c r="D7" s="1253"/>
      <c r="E7" s="1253"/>
      <c r="F7" s="1253"/>
      <c r="G7" s="1253"/>
      <c r="H7" s="1253"/>
      <c r="I7" s="1253"/>
      <c r="J7" s="1253"/>
      <c r="K7" s="1254"/>
      <c r="L7" s="1258" t="s">
        <v>108</v>
      </c>
      <c r="M7" s="476"/>
      <c r="N7" s="477"/>
      <c r="O7" s="1260" t="s">
        <v>126</v>
      </c>
      <c r="P7" s="1262" t="s">
        <v>68</v>
      </c>
      <c r="Q7" s="1264" t="s">
        <v>407</v>
      </c>
      <c r="R7" s="1238" t="s">
        <v>438</v>
      </c>
      <c r="S7" s="478" t="s">
        <v>455</v>
      </c>
      <c r="T7" s="479"/>
      <c r="U7" s="479"/>
      <c r="V7" s="479"/>
      <c r="W7" s="479"/>
      <c r="X7" s="479"/>
      <c r="Y7" s="479"/>
      <c r="Z7" s="479"/>
      <c r="AA7" s="479"/>
      <c r="AB7" s="479"/>
      <c r="AC7" s="479"/>
      <c r="AD7" s="479"/>
      <c r="AE7" s="479"/>
      <c r="AF7" s="479"/>
      <c r="AG7" s="479"/>
      <c r="AH7" s="728"/>
    </row>
    <row r="8" spans="1:34" ht="14.25" customHeight="1">
      <c r="A8" s="1251"/>
      <c r="B8" s="1255"/>
      <c r="C8" s="1256"/>
      <c r="D8" s="1256"/>
      <c r="E8" s="1256"/>
      <c r="F8" s="1256"/>
      <c r="G8" s="1256"/>
      <c r="H8" s="1256"/>
      <c r="I8" s="1256"/>
      <c r="J8" s="1256"/>
      <c r="K8" s="1257"/>
      <c r="L8" s="1259"/>
      <c r="M8" s="1230" t="s">
        <v>182</v>
      </c>
      <c r="N8" s="1232"/>
      <c r="O8" s="1261"/>
      <c r="P8" s="1263"/>
      <c r="Q8" s="1265"/>
      <c r="R8" s="1239"/>
      <c r="S8" s="480"/>
      <c r="T8" s="1248" t="s">
        <v>34</v>
      </c>
      <c r="U8" s="1249"/>
      <c r="V8" s="1240" t="s">
        <v>28</v>
      </c>
      <c r="W8" s="1241"/>
      <c r="X8" s="1241"/>
      <c r="Y8" s="1241"/>
      <c r="Z8" s="1241"/>
      <c r="AA8" s="1241"/>
      <c r="AB8" s="1241"/>
      <c r="AC8" s="1241"/>
      <c r="AD8" s="1241"/>
      <c r="AE8" s="1241"/>
      <c r="AF8" s="1241"/>
      <c r="AG8" s="1242"/>
      <c r="AH8" s="1238" t="s">
        <v>443</v>
      </c>
    </row>
    <row r="9" spans="1:34" ht="13.5" customHeight="1">
      <c r="A9" s="1251"/>
      <c r="B9" s="1255"/>
      <c r="C9" s="1256"/>
      <c r="D9" s="1256"/>
      <c r="E9" s="1256"/>
      <c r="F9" s="1256"/>
      <c r="G9" s="1256"/>
      <c r="H9" s="1256"/>
      <c r="I9" s="1256"/>
      <c r="J9" s="1256"/>
      <c r="K9" s="1257"/>
      <c r="L9" s="1259"/>
      <c r="M9" s="481"/>
      <c r="N9" s="482"/>
      <c r="O9" s="1261"/>
      <c r="P9" s="1263"/>
      <c r="Q9" s="1265"/>
      <c r="R9" s="1239"/>
      <c r="S9" s="1233" t="s">
        <v>84</v>
      </c>
      <c r="T9" s="1234" t="s">
        <v>442</v>
      </c>
      <c r="U9" s="1236" t="s">
        <v>111</v>
      </c>
      <c r="V9" s="1227" t="s">
        <v>441</v>
      </c>
      <c r="W9" s="1228"/>
      <c r="X9" s="1228"/>
      <c r="Y9" s="1228"/>
      <c r="Z9" s="1228"/>
      <c r="AA9" s="1228"/>
      <c r="AB9" s="1228"/>
      <c r="AC9" s="1228"/>
      <c r="AD9" s="1228"/>
      <c r="AE9" s="1228"/>
      <c r="AF9" s="1228"/>
      <c r="AG9" s="1229"/>
      <c r="AH9" s="1239"/>
    </row>
    <row r="10" spans="1:34" ht="150" customHeight="1">
      <c r="A10" s="1251"/>
      <c r="B10" s="1255"/>
      <c r="C10" s="1256"/>
      <c r="D10" s="1256"/>
      <c r="E10" s="1256"/>
      <c r="F10" s="1256"/>
      <c r="G10" s="1256"/>
      <c r="H10" s="1256"/>
      <c r="I10" s="1256"/>
      <c r="J10" s="1256"/>
      <c r="K10" s="1257"/>
      <c r="L10" s="1259"/>
      <c r="M10" s="483" t="s">
        <v>183</v>
      </c>
      <c r="N10" s="483" t="s">
        <v>184</v>
      </c>
      <c r="O10" s="1261"/>
      <c r="P10" s="1263"/>
      <c r="Q10" s="1265"/>
      <c r="R10" s="1239"/>
      <c r="S10" s="1233"/>
      <c r="T10" s="1235"/>
      <c r="U10" s="1237"/>
      <c r="V10" s="1230"/>
      <c r="W10" s="1231"/>
      <c r="X10" s="1231"/>
      <c r="Y10" s="1231"/>
      <c r="Z10" s="1231"/>
      <c r="AA10" s="1231"/>
      <c r="AB10" s="1231"/>
      <c r="AC10" s="1231"/>
      <c r="AD10" s="1231"/>
      <c r="AE10" s="1231"/>
      <c r="AF10" s="1231"/>
      <c r="AG10" s="1232"/>
      <c r="AH10" s="1239"/>
    </row>
    <row r="11" spans="1:34" ht="14.4">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c r="T12" s="508"/>
      <c r="U12" s="509" t="e">
        <f>IF(P12="","",VLOOKUP(P12,【参考】数式用!$A$5:$I$38,MATCH(T12,【参考】数式用!$C$4:$G$4,0)+2,0))</f>
        <v>#N/A</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c r="T13" s="508"/>
      <c r="U13" s="509" t="e">
        <f>IF(P13="","",VLOOKUP(P13,【参考】数式用!$A$5:$I$38,MATCH(T13,【参考】数式用!$C$4:$G$4,0)+2,0))</f>
        <v>#N/A</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c r="T14" s="508"/>
      <c r="U14" s="509" t="e">
        <f>IF(P14="","",VLOOKUP(P14,【参考】数式用!$A$5:$I$38,MATCH(T14,【参考】数式用!$C$4:$G$4,0)+2,0))</f>
        <v>#N/A</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c r="T15" s="508"/>
      <c r="U15" s="509" t="e">
        <f>IF(P15="","",VLOOKUP(P15,【参考】数式用!$A$5:$I$38,MATCH(T15,【参考】数式用!$C$4:$G$4,0)+2,0))</f>
        <v>#N/A</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c r="T16" s="508"/>
      <c r="U16" s="509" t="e">
        <f>IF(P16="","",VLOOKUP(P16,【参考】数式用!$A$5:$I$38,MATCH(T16,【参考】数式用!$C$4:$G$4,0)+2,0))</f>
        <v>#N/A</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c r="T17" s="508"/>
      <c r="U17" s="509" t="e">
        <f>IF(P17="","",VLOOKUP(P17,【参考】数式用!$A$5:$I$38,MATCH(T17,【参考】数式用!$C$4:$G$4,0)+2,0))</f>
        <v>#N/A</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xr:uid="{00000000-0009-0000-0000-000003000000}"/>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43307086614173229" header="0.31496062992125984" footer="0.35433070866141736"/>
  <pageSetup paperSize="9" scale="40" orientation="portrait"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zoomScale="80" zoomScaleNormal="80" zoomScaleSheetLayoutView="70" workbookViewId="0">
      <selection activeCell="B47" sqref="B47:AK47"/>
    </sheetView>
  </sheetViews>
  <sheetFormatPr defaultColWidth="2.44140625" defaultRowHeight="13.2"/>
  <cols>
    <col min="1" max="1" width="3.77734375" style="46" customWidth="1"/>
    <col min="2" max="11" width="2.6640625" style="46" customWidth="1"/>
    <col min="12" max="12" width="12.44140625" style="46" customWidth="1"/>
    <col min="13" max="13" width="11.88671875" style="46" customWidth="1"/>
    <col min="14" max="14" width="12.6640625" style="46" customWidth="1"/>
    <col min="15" max="16" width="31.21875" style="46" customWidth="1"/>
    <col min="17" max="17" width="10.6640625" style="46" customWidth="1"/>
    <col min="18" max="18" width="10" style="46" customWidth="1"/>
    <col min="19" max="20" width="13.6640625" style="46" customWidth="1"/>
    <col min="21" max="21" width="6.77734375" style="46" customWidth="1"/>
    <col min="22" max="22" width="31.44140625" style="46" customWidth="1"/>
    <col min="23" max="23" width="4.77734375" style="46" bestFit="1" customWidth="1"/>
    <col min="24" max="24" width="3.6640625" style="46" customWidth="1"/>
    <col min="25" max="25" width="3.109375" style="46" bestFit="1" customWidth="1"/>
    <col min="26" max="26" width="3.6640625" style="46" customWidth="1"/>
    <col min="27" max="27" width="8" style="46" bestFit="1" customWidth="1"/>
    <col min="28" max="28" width="3.6640625" style="46" customWidth="1"/>
    <col min="29" max="29" width="3.109375" style="46" bestFit="1" customWidth="1"/>
    <col min="30" max="30" width="3.6640625" style="46" customWidth="1"/>
    <col min="31" max="32" width="3.109375" style="46" customWidth="1"/>
    <col min="33" max="33" width="3.44140625" style="46" bestFit="1" customWidth="1"/>
    <col min="34" max="34" width="5.88671875" style="46" bestFit="1" customWidth="1"/>
    <col min="35" max="35" width="16" style="46" customWidth="1"/>
    <col min="36" max="36" width="2.44140625" style="46"/>
    <col min="37" max="37" width="6.109375" style="46" customWidth="1"/>
    <col min="38" max="47" width="8.33203125" style="46" customWidth="1"/>
    <col min="48" max="16384" width="2.44140625" style="46"/>
  </cols>
  <sheetData>
    <row r="1" spans="1:47" ht="21" customHeight="1">
      <c r="A1" s="468" t="s">
        <v>136</v>
      </c>
      <c r="B1" s="180"/>
      <c r="C1" s="180"/>
      <c r="D1" s="180"/>
      <c r="E1" s="180"/>
      <c r="F1" s="180"/>
      <c r="G1" s="180"/>
      <c r="H1" s="183" t="s">
        <v>399</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46" t="s">
        <v>6</v>
      </c>
      <c r="B3" s="1246"/>
      <c r="C3" s="1247"/>
      <c r="D3" s="1243" t="str">
        <f>IF(基本情報入力シート!M16="","",基本情報入力シート!M16)</f>
        <v>○○ケアサービス</v>
      </c>
      <c r="E3" s="1244"/>
      <c r="F3" s="1244"/>
      <c r="G3" s="1244"/>
      <c r="H3" s="1244"/>
      <c r="I3" s="1244"/>
      <c r="J3" s="1244"/>
      <c r="K3" s="1244"/>
      <c r="L3" s="1244"/>
      <c r="M3" s="1244"/>
      <c r="N3" s="1244"/>
      <c r="O3" s="124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467</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50"/>
      <c r="B7" s="1252" t="s">
        <v>7</v>
      </c>
      <c r="C7" s="1253"/>
      <c r="D7" s="1253"/>
      <c r="E7" s="1253"/>
      <c r="F7" s="1253"/>
      <c r="G7" s="1253"/>
      <c r="H7" s="1253"/>
      <c r="I7" s="1253"/>
      <c r="J7" s="1253"/>
      <c r="K7" s="1254"/>
      <c r="L7" s="1258" t="s">
        <v>108</v>
      </c>
      <c r="M7" s="1277" t="s">
        <v>182</v>
      </c>
      <c r="N7" s="1229"/>
      <c r="O7" s="1260" t="s">
        <v>126</v>
      </c>
      <c r="P7" s="1262" t="s">
        <v>68</v>
      </c>
      <c r="Q7" s="1264" t="s">
        <v>407</v>
      </c>
      <c r="R7" s="1227" t="s">
        <v>116</v>
      </c>
      <c r="S7" s="520" t="s">
        <v>444</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51"/>
      <c r="B8" s="1255"/>
      <c r="C8" s="1256"/>
      <c r="D8" s="1256"/>
      <c r="E8" s="1256"/>
      <c r="F8" s="1256"/>
      <c r="G8" s="1256"/>
      <c r="H8" s="1256"/>
      <c r="I8" s="1256"/>
      <c r="J8" s="1256"/>
      <c r="K8" s="1257"/>
      <c r="L8" s="1259"/>
      <c r="M8" s="1230"/>
      <c r="N8" s="1232"/>
      <c r="O8" s="1261"/>
      <c r="P8" s="1263"/>
      <c r="Q8" s="1265"/>
      <c r="R8" s="1274"/>
      <c r="S8" s="524"/>
      <c r="T8" s="1270" t="s">
        <v>10</v>
      </c>
      <c r="U8" s="1271"/>
      <c r="V8" s="525" t="s">
        <v>34</v>
      </c>
      <c r="W8" s="1272" t="s">
        <v>28</v>
      </c>
      <c r="X8" s="1273"/>
      <c r="Y8" s="1273"/>
      <c r="Z8" s="1273"/>
      <c r="AA8" s="1273"/>
      <c r="AB8" s="1273"/>
      <c r="AC8" s="1273"/>
      <c r="AD8" s="1273"/>
      <c r="AE8" s="1273"/>
      <c r="AF8" s="1273"/>
      <c r="AG8" s="1273"/>
      <c r="AH8" s="1273"/>
      <c r="AI8" s="526" t="s">
        <v>15</v>
      </c>
      <c r="AJ8" s="180"/>
      <c r="AK8" s="180"/>
      <c r="AL8" s="180"/>
      <c r="AM8" s="180"/>
      <c r="AN8" s="180"/>
      <c r="AO8" s="180"/>
      <c r="AP8" s="180"/>
      <c r="AQ8" s="180"/>
      <c r="AR8" s="180"/>
      <c r="AS8" s="180"/>
      <c r="AT8" s="180"/>
      <c r="AU8" s="180"/>
    </row>
    <row r="9" spans="1:47" ht="13.5" customHeight="1">
      <c r="A9" s="1251"/>
      <c r="B9" s="1255"/>
      <c r="C9" s="1256"/>
      <c r="D9" s="1256"/>
      <c r="E9" s="1256"/>
      <c r="F9" s="1256"/>
      <c r="G9" s="1256"/>
      <c r="H9" s="1256"/>
      <c r="I9" s="1256"/>
      <c r="J9" s="1256"/>
      <c r="K9" s="1257"/>
      <c r="L9" s="1259"/>
      <c r="M9" s="1278"/>
      <c r="N9" s="1279"/>
      <c r="O9" s="1261"/>
      <c r="P9" s="1263"/>
      <c r="Q9" s="1265"/>
      <c r="R9" s="1274"/>
      <c r="S9" s="1233" t="s">
        <v>99</v>
      </c>
      <c r="T9" s="1268" t="s">
        <v>445</v>
      </c>
      <c r="U9" s="1269" t="s">
        <v>117</v>
      </c>
      <c r="V9" s="1275" t="s">
        <v>76</v>
      </c>
      <c r="W9" s="1227" t="s">
        <v>440</v>
      </c>
      <c r="X9" s="1228"/>
      <c r="Y9" s="1228"/>
      <c r="Z9" s="1228"/>
      <c r="AA9" s="1228"/>
      <c r="AB9" s="1228"/>
      <c r="AC9" s="1228"/>
      <c r="AD9" s="1228"/>
      <c r="AE9" s="1228"/>
      <c r="AF9" s="1228"/>
      <c r="AG9" s="1228"/>
      <c r="AH9" s="1228"/>
      <c r="AI9" s="1239" t="s">
        <v>446</v>
      </c>
      <c r="AJ9" s="180"/>
      <c r="AK9" s="180"/>
      <c r="AL9" s="180"/>
      <c r="AM9" s="180"/>
      <c r="AN9" s="180"/>
      <c r="AO9" s="180"/>
      <c r="AP9" s="180"/>
      <c r="AQ9" s="180"/>
      <c r="AR9" s="180"/>
      <c r="AS9" s="180"/>
      <c r="AT9" s="180"/>
      <c r="AU9" s="180"/>
    </row>
    <row r="10" spans="1:47" ht="150" customHeight="1">
      <c r="A10" s="1251"/>
      <c r="B10" s="1255"/>
      <c r="C10" s="1256"/>
      <c r="D10" s="1256"/>
      <c r="E10" s="1256"/>
      <c r="F10" s="1256"/>
      <c r="G10" s="1256"/>
      <c r="H10" s="1256"/>
      <c r="I10" s="1256"/>
      <c r="J10" s="1256"/>
      <c r="K10" s="1257"/>
      <c r="L10" s="1259"/>
      <c r="M10" s="483" t="s">
        <v>183</v>
      </c>
      <c r="N10" s="483" t="s">
        <v>184</v>
      </c>
      <c r="O10" s="1261"/>
      <c r="P10" s="1263"/>
      <c r="Q10" s="1265"/>
      <c r="R10" s="1274"/>
      <c r="S10" s="1233"/>
      <c r="T10" s="1268"/>
      <c r="U10" s="1269"/>
      <c r="V10" s="1276"/>
      <c r="W10" s="1230"/>
      <c r="X10" s="1231"/>
      <c r="Y10" s="1231"/>
      <c r="Z10" s="1231"/>
      <c r="AA10" s="1231"/>
      <c r="AB10" s="1231"/>
      <c r="AC10" s="1231"/>
      <c r="AD10" s="1231"/>
      <c r="AE10" s="1231"/>
      <c r="AF10" s="1231"/>
      <c r="AG10" s="1231"/>
      <c r="AH10" s="1231"/>
      <c r="AI10" s="1239"/>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c r="T12" s="533"/>
      <c r="U12" s="534" t="e">
        <f>IF(P12="","",VLOOKUP(P12,【参考】数式用!$A$5:$I$38,MATCH(T12,【参考】数式用!$H$4:$I$4,0)+7,0))</f>
        <v>#N/A</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c r="T13" s="533"/>
      <c r="U13" s="534" t="e">
        <f>IF(P13="","",VLOOKUP(P13,【参考】数式用!$A$5:$I$38,MATCH(T13,【参考】数式用!$H$4:$I$4,0)+7,0))</f>
        <v>#N/A</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c r="T14" s="533"/>
      <c r="U14" s="534" t="e">
        <f>IF(P14="","",VLOOKUP(P14,【参考】数式用!$A$5:$I$38,MATCH(T14,【参考】数式用!$H$4:$I$4,0)+7,0))</f>
        <v>#N/A</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c r="T15" s="533"/>
      <c r="U15" s="534" t="e">
        <f>IF(P15="","",VLOOKUP(P15,【参考】数式用!$A$5:$I$38,MATCH(T15,【参考】数式用!$H$4:$I$4,0)+7,0))</f>
        <v>#N/A</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c r="T16" s="533"/>
      <c r="U16" s="534" t="e">
        <f>IF(P16="","",VLOOKUP(P16,【参考】数式用!$A$5:$I$38,MATCH(T16,【参考】数式用!$H$4:$I$4,0)+7,0))</f>
        <v>#N/A</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c r="T17" s="533"/>
      <c r="U17" s="534" t="e">
        <f>IF(P17="","",VLOOKUP(P17,【参考】数式用!$A$5:$I$38,MATCH(T17,【参考】数式用!$H$4:$I$4,0)+7,0))</f>
        <v>#N/A</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xr:uid="{00000000-0009-0000-0000-000004000000}"/>
  <mergeCells count="18">
    <mergeCell ref="M7:N9"/>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s>
  <phoneticPr fontId="7"/>
  <dataValidations count="4">
    <dataValidation imeMode="hiragana" allowBlank="1" showInputMessage="1" showErrorMessage="1" sqref="AI114" xr:uid="{00000000-0002-0000-0400-000000000000}"/>
    <dataValidation imeMode="halfAlpha" allowBlank="1" showInputMessage="1" showErrorMessage="1" sqref="Z12:Z111 AB12:AB111 B12:R111 X12:X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L111"/>
  <sheetViews>
    <sheetView view="pageBreakPreview" zoomScale="55" zoomScaleNormal="85" zoomScaleSheetLayoutView="55" zoomScalePageLayoutView="70" workbookViewId="0">
      <selection activeCell="A2" sqref="A2"/>
    </sheetView>
  </sheetViews>
  <sheetFormatPr defaultColWidth="2.44140625" defaultRowHeight="13.2"/>
  <cols>
    <col min="1" max="1" width="5.6640625" style="46" customWidth="1"/>
    <col min="2" max="11" width="2.6640625" style="46" customWidth="1"/>
    <col min="12" max="12" width="12.44140625" style="46" customWidth="1"/>
    <col min="13" max="13" width="11.77734375" style="46" customWidth="1"/>
    <col min="14" max="14" width="15.88671875" style="46" customWidth="1"/>
    <col min="15" max="15" width="31.21875" style="46" customWidth="1"/>
    <col min="16" max="16" width="31.33203125" style="46" customWidth="1"/>
    <col min="17" max="18" width="11.6640625" style="46" customWidth="1"/>
    <col min="19" max="19" width="9.6640625" style="46" customWidth="1"/>
    <col min="20" max="20" width="13.6640625" style="46" customWidth="1"/>
    <col min="21" max="21" width="6.77734375" style="46" customWidth="1"/>
    <col min="22" max="22" width="4.77734375" style="46" customWidth="1"/>
    <col min="23" max="23" width="3.6640625" style="46" customWidth="1"/>
    <col min="24" max="24" width="3.109375" style="46" customWidth="1"/>
    <col min="25" max="25" width="3.6640625" style="46" customWidth="1"/>
    <col min="26" max="26" width="8" style="46" customWidth="1"/>
    <col min="27" max="27" width="3.6640625" style="46" customWidth="1"/>
    <col min="28" max="28" width="3.109375" style="46" customWidth="1"/>
    <col min="29" max="29" width="3.6640625" style="46" customWidth="1"/>
    <col min="30" max="30" width="3.109375" style="46" customWidth="1"/>
    <col min="31" max="31" width="2.44140625" style="46" customWidth="1"/>
    <col min="32" max="32" width="3.44140625" style="46" customWidth="1"/>
    <col min="33" max="33" width="5.88671875" style="46" customWidth="1"/>
    <col min="34" max="34" width="16.33203125" style="46" customWidth="1"/>
    <col min="35" max="35" width="10.6640625" style="46" customWidth="1"/>
    <col min="36" max="36" width="11.33203125" style="46" customWidth="1"/>
    <col min="37" max="37" width="10.6640625" style="46" customWidth="1"/>
    <col min="38" max="38" width="11.33203125" style="46" customWidth="1"/>
    <col min="39" max="39" width="0.88671875" style="46" customWidth="1"/>
    <col min="40" max="40" width="10.77734375" style="46" customWidth="1"/>
    <col min="41" max="16384" width="2.44140625" style="46"/>
  </cols>
  <sheetData>
    <row r="1" spans="1:38" ht="21" customHeight="1">
      <c r="A1" s="468" t="s">
        <v>405</v>
      </c>
      <c r="B1" s="180"/>
      <c r="C1" s="180"/>
      <c r="D1" s="180"/>
      <c r="E1" s="180"/>
      <c r="F1" s="180"/>
      <c r="G1" s="183" t="s">
        <v>400</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317" t="s">
        <v>525</v>
      </c>
      <c r="R2" s="1317"/>
      <c r="S2" s="1317"/>
      <c r="T2" s="1317"/>
      <c r="U2" s="1317"/>
      <c r="V2" s="1317"/>
      <c r="W2" s="1317"/>
      <c r="X2" s="1317"/>
      <c r="Y2" s="1317"/>
      <c r="Z2" s="1317"/>
      <c r="AA2" s="1317"/>
      <c r="AB2" s="1317"/>
      <c r="AC2" s="1317"/>
      <c r="AD2" s="1317"/>
      <c r="AE2" s="1317"/>
      <c r="AF2" s="1317"/>
      <c r="AG2" s="1317"/>
      <c r="AH2" s="1317"/>
      <c r="AI2" s="1317"/>
      <c r="AJ2" s="1317"/>
      <c r="AK2" s="1317"/>
      <c r="AL2" s="784"/>
    </row>
    <row r="3" spans="1:38" ht="27" customHeight="1" thickBot="1">
      <c r="A3" s="1295" t="s">
        <v>6</v>
      </c>
      <c r="B3" s="1295"/>
      <c r="C3" s="1296"/>
      <c r="D3" s="1297" t="str">
        <f>IF(基本情報入力シート!M16="","",基本情報入力シート!M16)</f>
        <v>○○ケアサービス</v>
      </c>
      <c r="E3" s="1298"/>
      <c r="F3" s="1298"/>
      <c r="G3" s="1298"/>
      <c r="H3" s="1298"/>
      <c r="I3" s="1298"/>
      <c r="J3" s="1298"/>
      <c r="K3" s="1298"/>
      <c r="L3" s="1298"/>
      <c r="M3" s="1298"/>
      <c r="N3" s="1298"/>
      <c r="O3" s="1299"/>
      <c r="P3" s="470"/>
      <c r="Q3" s="1317"/>
      <c r="R3" s="1317"/>
      <c r="S3" s="1317"/>
      <c r="T3" s="1317"/>
      <c r="U3" s="1317"/>
      <c r="V3" s="1317"/>
      <c r="W3" s="1317"/>
      <c r="X3" s="1317"/>
      <c r="Y3" s="1317"/>
      <c r="Z3" s="1317"/>
      <c r="AA3" s="1317"/>
      <c r="AB3" s="1317"/>
      <c r="AC3" s="1317"/>
      <c r="AD3" s="1317"/>
      <c r="AE3" s="1317"/>
      <c r="AF3" s="1317"/>
      <c r="AG3" s="1317"/>
      <c r="AH3" s="1317"/>
      <c r="AI3" s="1317"/>
      <c r="AJ3" s="1317"/>
      <c r="AK3" s="1317"/>
      <c r="AL3" s="784"/>
    </row>
    <row r="4" spans="1:38" ht="21" customHeight="1" thickBot="1">
      <c r="A4" s="601"/>
      <c r="B4" s="601"/>
      <c r="C4" s="601"/>
      <c r="D4" s="602"/>
      <c r="E4" s="602"/>
      <c r="F4" s="602"/>
      <c r="G4" s="602"/>
      <c r="H4" s="602"/>
      <c r="I4" s="602"/>
      <c r="J4" s="602"/>
      <c r="K4" s="602"/>
      <c r="L4" s="602"/>
      <c r="M4" s="602"/>
      <c r="N4" s="602"/>
      <c r="O4" s="602"/>
      <c r="P4" s="473"/>
      <c r="Q4" s="1317"/>
      <c r="R4" s="1317"/>
      <c r="S4" s="1317"/>
      <c r="T4" s="1317"/>
      <c r="U4" s="1317"/>
      <c r="V4" s="1317"/>
      <c r="W4" s="1317"/>
      <c r="X4" s="1317"/>
      <c r="Y4" s="1317"/>
      <c r="Z4" s="1317"/>
      <c r="AA4" s="1317"/>
      <c r="AB4" s="1317"/>
      <c r="AC4" s="1317"/>
      <c r="AD4" s="1317"/>
      <c r="AE4" s="1317"/>
      <c r="AF4" s="1317"/>
      <c r="AG4" s="1317"/>
      <c r="AH4" s="1317"/>
      <c r="AI4" s="1317"/>
      <c r="AJ4" s="1317"/>
      <c r="AK4" s="1317"/>
      <c r="AL4" s="784"/>
    </row>
    <row r="5" spans="1:38" ht="27.75" customHeight="1" thickBot="1">
      <c r="A5" s="1266" t="s">
        <v>468</v>
      </c>
      <c r="B5" s="1267"/>
      <c r="C5" s="1267"/>
      <c r="D5" s="1267"/>
      <c r="E5" s="1267"/>
      <c r="F5" s="1267"/>
      <c r="G5" s="1267"/>
      <c r="H5" s="1267"/>
      <c r="I5" s="1267"/>
      <c r="J5" s="1267"/>
      <c r="K5" s="1267"/>
      <c r="L5" s="1267"/>
      <c r="M5" s="1267"/>
      <c r="N5" s="1267"/>
      <c r="O5" s="603">
        <f>IF(SUM(AH12:AH111)=0,"",SUM(AH12:AH111))</f>
        <v>4597200</v>
      </c>
      <c r="P5" s="785"/>
      <c r="Q5" s="1317"/>
      <c r="R5" s="1317"/>
      <c r="S5" s="1317"/>
      <c r="T5" s="1317"/>
      <c r="U5" s="1317"/>
      <c r="V5" s="1317"/>
      <c r="W5" s="1317"/>
      <c r="X5" s="1317"/>
      <c r="Y5" s="1317"/>
      <c r="Z5" s="1317"/>
      <c r="AA5" s="1317"/>
      <c r="AB5" s="1317"/>
      <c r="AC5" s="1317"/>
      <c r="AD5" s="1317"/>
      <c r="AE5" s="1317"/>
      <c r="AF5" s="1317"/>
      <c r="AG5" s="1317"/>
      <c r="AH5" s="1317"/>
      <c r="AI5" s="1317"/>
      <c r="AJ5" s="1317"/>
      <c r="AK5" s="1317"/>
      <c r="AL5" s="784"/>
    </row>
    <row r="6" spans="1:38" ht="21" customHeight="1" thickBot="1">
      <c r="R6" s="604"/>
      <c r="S6" s="604"/>
      <c r="T6" s="180"/>
      <c r="AH6" s="605"/>
    </row>
    <row r="7" spans="1:38" ht="18" customHeight="1">
      <c r="A7" s="1300"/>
      <c r="B7" s="1302" t="s">
        <v>7</v>
      </c>
      <c r="C7" s="1303"/>
      <c r="D7" s="1303"/>
      <c r="E7" s="1303"/>
      <c r="F7" s="1303"/>
      <c r="G7" s="1303"/>
      <c r="H7" s="1303"/>
      <c r="I7" s="1303"/>
      <c r="J7" s="1303"/>
      <c r="K7" s="1304"/>
      <c r="L7" s="1308" t="s">
        <v>108</v>
      </c>
      <c r="M7" s="606"/>
      <c r="N7" s="607"/>
      <c r="O7" s="1310" t="s">
        <v>126</v>
      </c>
      <c r="P7" s="1280" t="s">
        <v>68</v>
      </c>
      <c r="Q7" s="1308" t="s">
        <v>518</v>
      </c>
      <c r="R7" s="1282" t="s">
        <v>407</v>
      </c>
      <c r="S7" s="1284" t="s">
        <v>438</v>
      </c>
      <c r="T7" s="1313" t="s">
        <v>447</v>
      </c>
      <c r="U7" s="1314"/>
      <c r="V7" s="1314"/>
      <c r="W7" s="1314"/>
      <c r="X7" s="1314"/>
      <c r="Y7" s="1314"/>
      <c r="Z7" s="1314"/>
      <c r="AA7" s="1314"/>
      <c r="AB7" s="1314"/>
      <c r="AC7" s="1314"/>
      <c r="AD7" s="1314"/>
      <c r="AE7" s="1314"/>
      <c r="AF7" s="1314"/>
      <c r="AG7" s="1314"/>
      <c r="AH7" s="1314"/>
      <c r="AI7" s="1314"/>
      <c r="AJ7" s="1314"/>
      <c r="AK7" s="1314"/>
      <c r="AL7" s="1315"/>
    </row>
    <row r="8" spans="1:38" ht="21.75" customHeight="1">
      <c r="A8" s="1301"/>
      <c r="B8" s="1305"/>
      <c r="C8" s="1306"/>
      <c r="D8" s="1306"/>
      <c r="E8" s="1306"/>
      <c r="F8" s="1306"/>
      <c r="G8" s="1306"/>
      <c r="H8" s="1306"/>
      <c r="I8" s="1306"/>
      <c r="J8" s="1306"/>
      <c r="K8" s="1307"/>
      <c r="L8" s="1309"/>
      <c r="M8" s="1312" t="s">
        <v>182</v>
      </c>
      <c r="N8" s="1294"/>
      <c r="O8" s="1311"/>
      <c r="P8" s="1281"/>
      <c r="Q8" s="1309"/>
      <c r="R8" s="1283"/>
      <c r="S8" s="1285"/>
      <c r="T8" s="1316" t="s">
        <v>99</v>
      </c>
      <c r="U8" s="1288" t="s">
        <v>422</v>
      </c>
      <c r="V8" s="1290" t="s">
        <v>439</v>
      </c>
      <c r="W8" s="1291"/>
      <c r="X8" s="1291"/>
      <c r="Y8" s="1291"/>
      <c r="Z8" s="1291"/>
      <c r="AA8" s="1291"/>
      <c r="AB8" s="1291"/>
      <c r="AC8" s="1291"/>
      <c r="AD8" s="1291"/>
      <c r="AE8" s="1291"/>
      <c r="AF8" s="1291"/>
      <c r="AG8" s="1292"/>
      <c r="AH8" s="1264" t="s">
        <v>437</v>
      </c>
      <c r="AI8" s="1286" t="s">
        <v>408</v>
      </c>
      <c r="AJ8" s="1286"/>
      <c r="AK8" s="1286"/>
      <c r="AL8" s="1287"/>
    </row>
    <row r="9" spans="1:38" ht="13.5" customHeight="1">
      <c r="A9" s="1301"/>
      <c r="B9" s="1305"/>
      <c r="C9" s="1306"/>
      <c r="D9" s="1306"/>
      <c r="E9" s="1306"/>
      <c r="F9" s="1306"/>
      <c r="G9" s="1306"/>
      <c r="H9" s="1306"/>
      <c r="I9" s="1306"/>
      <c r="J9" s="1306"/>
      <c r="K9" s="1307"/>
      <c r="L9" s="1309"/>
      <c r="M9" s="608"/>
      <c r="N9" s="609"/>
      <c r="O9" s="1311"/>
      <c r="P9" s="1281"/>
      <c r="Q9" s="1309"/>
      <c r="R9" s="1283"/>
      <c r="S9" s="1285"/>
      <c r="T9" s="1233"/>
      <c r="U9" s="1289"/>
      <c r="V9" s="1293"/>
      <c r="W9" s="1293"/>
      <c r="X9" s="1293"/>
      <c r="Y9" s="1293"/>
      <c r="Z9" s="1293"/>
      <c r="AA9" s="1293"/>
      <c r="AB9" s="1293"/>
      <c r="AC9" s="1293"/>
      <c r="AD9" s="1293"/>
      <c r="AE9" s="1293"/>
      <c r="AF9" s="1293"/>
      <c r="AG9" s="1294"/>
      <c r="AH9" s="1265"/>
      <c r="AI9" s="1318"/>
      <c r="AJ9" s="1319"/>
      <c r="AK9" s="729"/>
      <c r="AL9" s="742"/>
    </row>
    <row r="10" spans="1:38" ht="150" customHeight="1">
      <c r="A10" s="1301"/>
      <c r="B10" s="1305"/>
      <c r="C10" s="1306"/>
      <c r="D10" s="1306"/>
      <c r="E10" s="1306"/>
      <c r="F10" s="1306"/>
      <c r="G10" s="1306"/>
      <c r="H10" s="1306"/>
      <c r="I10" s="1306"/>
      <c r="J10" s="1306"/>
      <c r="K10" s="1307"/>
      <c r="L10" s="1309"/>
      <c r="M10" s="610" t="s">
        <v>183</v>
      </c>
      <c r="N10" s="610" t="s">
        <v>184</v>
      </c>
      <c r="O10" s="1311"/>
      <c r="P10" s="1281"/>
      <c r="Q10" s="1309"/>
      <c r="R10" s="1283"/>
      <c r="S10" s="1285"/>
      <c r="T10" s="1233"/>
      <c r="U10" s="1289"/>
      <c r="V10" s="1293"/>
      <c r="W10" s="1293"/>
      <c r="X10" s="1293"/>
      <c r="Y10" s="1293"/>
      <c r="Z10" s="1293"/>
      <c r="AA10" s="1293"/>
      <c r="AB10" s="1293"/>
      <c r="AC10" s="1293"/>
      <c r="AD10" s="1293"/>
      <c r="AE10" s="1293"/>
      <c r="AF10" s="1293"/>
      <c r="AG10" s="1294"/>
      <c r="AH10" s="1265"/>
      <c r="AI10" s="643" t="s">
        <v>423</v>
      </c>
      <c r="AJ10" s="644" t="s">
        <v>424</v>
      </c>
      <c r="AK10" s="729" t="s">
        <v>520</v>
      </c>
      <c r="AL10" s="743" t="s">
        <v>425</v>
      </c>
    </row>
    <row r="11" spans="1:38" ht="14.4">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515</v>
      </c>
      <c r="R12" s="505">
        <f>IF(基本情報入力シート!Z33="","",基本情報入力シート!Z33)</f>
        <v>200000</v>
      </c>
      <c r="S12" s="506">
        <f>IF(基本情報入力シート!AA33="","",基本情報入力シート!AA33)</f>
        <v>11.4</v>
      </c>
      <c r="T12" s="764" t="s">
        <v>459</v>
      </c>
      <c r="U12" s="766">
        <f>IF(P12="","",VLOOKUP(P12,【参考】数式用2!$A$3:$C$36,3,FALSE))</f>
        <v>2.4E-2</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f t="shared" ref="AH12:AH43" si="0">IFERROR(ROUNDDOWN(ROUND(R12*S12,0)*U12,0)*AF12,"")</f>
        <v>328320</v>
      </c>
      <c r="AI12" s="636">
        <v>317144</v>
      </c>
      <c r="AJ12" s="636">
        <v>212420</v>
      </c>
      <c r="AK12" s="637">
        <v>11233</v>
      </c>
      <c r="AL12" s="745">
        <v>7500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516</v>
      </c>
      <c r="R13" s="505">
        <f>IF(基本情報入力シート!Z34="","",基本情報入力シート!Z34)</f>
        <v>400000</v>
      </c>
      <c r="S13" s="506">
        <f>IF(基本情報入力シート!AA34="","",基本情報入力シート!AA34)</f>
        <v>10.9</v>
      </c>
      <c r="T13" s="764" t="s">
        <v>459</v>
      </c>
      <c r="U13" s="766">
        <f>IF(P13="","",VLOOKUP(P13,【参考】数式用2!$A$3:$C$36,3,FALSE))</f>
        <v>1.0999999999999999E-2</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f t="shared" si="0"/>
        <v>287760</v>
      </c>
      <c r="AI13" s="636">
        <v>222360</v>
      </c>
      <c r="AJ13" s="636">
        <v>184000</v>
      </c>
      <c r="AK13" s="636">
        <v>65450</v>
      </c>
      <c r="AL13" s="745">
        <v>46050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515</v>
      </c>
      <c r="R14" s="505">
        <f>IF(基本情報入力シート!Z35="","",基本情報入力シート!Z35)</f>
        <v>2100000</v>
      </c>
      <c r="S14" s="506">
        <f>IF(基本情報入力シート!AA35="","",基本情報入力シート!AA35)</f>
        <v>10.68</v>
      </c>
      <c r="T14" s="764" t="s">
        <v>459</v>
      </c>
      <c r="U14" s="766">
        <f>IF(P14="","",VLOOKUP(P14,【参考】数式用2!$A$3:$C$36,3,FALSE))</f>
        <v>1.6E-2</v>
      </c>
      <c r="V14" s="630" t="s">
        <v>33</v>
      </c>
      <c r="W14" s="628">
        <v>4</v>
      </c>
      <c r="X14" s="627" t="s">
        <v>12</v>
      </c>
      <c r="Y14" s="628">
        <v>10</v>
      </c>
      <c r="Z14" s="629" t="s">
        <v>87</v>
      </c>
      <c r="AA14" s="631">
        <v>5</v>
      </c>
      <c r="AB14" s="630" t="s">
        <v>12</v>
      </c>
      <c r="AC14" s="631">
        <v>3</v>
      </c>
      <c r="AD14" s="630" t="s">
        <v>17</v>
      </c>
      <c r="AE14" s="632" t="s">
        <v>44</v>
      </c>
      <c r="AF14" s="633">
        <f t="shared" si="1"/>
        <v>6</v>
      </c>
      <c r="AG14" s="634" t="s">
        <v>62</v>
      </c>
      <c r="AH14" s="635">
        <f t="shared" si="0"/>
        <v>2153088</v>
      </c>
      <c r="AI14" s="636">
        <v>1792515</v>
      </c>
      <c r="AJ14" s="636">
        <v>1252695</v>
      </c>
      <c r="AK14" s="636">
        <v>360948</v>
      </c>
      <c r="AL14" s="745">
        <v>228875</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515</v>
      </c>
      <c r="R15" s="505">
        <f>IF(基本情報入力シート!Z36="","",基本情報入力シート!Z36)</f>
        <v>400000</v>
      </c>
      <c r="S15" s="506">
        <f>IF(基本情報入力シート!AA36="","",基本情報入力シート!AA36)</f>
        <v>10.88</v>
      </c>
      <c r="T15" s="764" t="s">
        <v>459</v>
      </c>
      <c r="U15" s="766">
        <f>IF(P15="","",VLOOKUP(P15,【参考】数式用2!$A$3:$C$36,3,FALSE))</f>
        <v>1.7000000000000001E-2</v>
      </c>
      <c r="V15" s="630" t="s">
        <v>33</v>
      </c>
      <c r="W15" s="628">
        <v>4</v>
      </c>
      <c r="X15" s="627" t="s">
        <v>12</v>
      </c>
      <c r="Y15" s="628">
        <v>10</v>
      </c>
      <c r="Z15" s="629" t="s">
        <v>87</v>
      </c>
      <c r="AA15" s="631">
        <v>5</v>
      </c>
      <c r="AB15" s="630" t="s">
        <v>12</v>
      </c>
      <c r="AC15" s="631">
        <v>3</v>
      </c>
      <c r="AD15" s="630" t="s">
        <v>17</v>
      </c>
      <c r="AE15" s="632" t="s">
        <v>44</v>
      </c>
      <c r="AF15" s="633">
        <f t="shared" si="1"/>
        <v>6</v>
      </c>
      <c r="AG15" s="634" t="s">
        <v>62</v>
      </c>
      <c r="AH15" s="635">
        <f t="shared" si="0"/>
        <v>443904</v>
      </c>
      <c r="AI15" s="636">
        <v>396277</v>
      </c>
      <c r="AJ15" s="636">
        <v>276750</v>
      </c>
      <c r="AK15" s="636">
        <v>47704</v>
      </c>
      <c r="AL15" s="745">
        <v>37875</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516</v>
      </c>
      <c r="R16" s="505">
        <f>IF(基本情報入力シート!Z37="","",基本情報入力シート!Z37)</f>
        <v>2600000</v>
      </c>
      <c r="S16" s="506">
        <f>IF(基本情報入力シート!AA37="","",基本情報入力シート!AA37)</f>
        <v>10.68</v>
      </c>
      <c r="T16" s="764" t="s">
        <v>459</v>
      </c>
      <c r="U16" s="766">
        <f>IF(P16="","",VLOOKUP(P16,【参考】数式用2!$A$3:$C$36,3,FALSE))</f>
        <v>8.0000000000000002E-3</v>
      </c>
      <c r="V16" s="630" t="s">
        <v>33</v>
      </c>
      <c r="W16" s="628">
        <v>4</v>
      </c>
      <c r="X16" s="627" t="s">
        <v>12</v>
      </c>
      <c r="Y16" s="628">
        <v>10</v>
      </c>
      <c r="Z16" s="629" t="s">
        <v>87</v>
      </c>
      <c r="AA16" s="631">
        <v>5</v>
      </c>
      <c r="AB16" s="630" t="s">
        <v>12</v>
      </c>
      <c r="AC16" s="631">
        <v>3</v>
      </c>
      <c r="AD16" s="630" t="s">
        <v>17</v>
      </c>
      <c r="AE16" s="632" t="s">
        <v>44</v>
      </c>
      <c r="AF16" s="633">
        <f t="shared" si="1"/>
        <v>6</v>
      </c>
      <c r="AG16" s="634" t="s">
        <v>62</v>
      </c>
      <c r="AH16" s="635">
        <f t="shared" si="0"/>
        <v>1332864</v>
      </c>
      <c r="AI16" s="636">
        <v>1046311</v>
      </c>
      <c r="AJ16" s="636">
        <v>821750</v>
      </c>
      <c r="AK16" s="636">
        <v>338058</v>
      </c>
      <c r="AL16" s="745">
        <v>243040.00000000003</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517</v>
      </c>
      <c r="R17" s="505">
        <f>IF(基本情報入力シート!Z38="","",基本情報入力シート!Z38)</f>
        <v>100000</v>
      </c>
      <c r="S17" s="506">
        <f>IF(基本情報入力シート!AA38="","",基本情報入力シート!AA38)</f>
        <v>10.68</v>
      </c>
      <c r="T17" s="764" t="s">
        <v>459</v>
      </c>
      <c r="U17" s="766">
        <f>IF(P17="","",VLOOKUP(P17,【参考】数式用2!$A$3:$C$36,3,FALSE))</f>
        <v>8.0000000000000002E-3</v>
      </c>
      <c r="V17" s="630" t="s">
        <v>172</v>
      </c>
      <c r="W17" s="628">
        <v>4</v>
      </c>
      <c r="X17" s="627" t="s">
        <v>173</v>
      </c>
      <c r="Y17" s="628">
        <v>10</v>
      </c>
      <c r="Z17" s="629" t="s">
        <v>174</v>
      </c>
      <c r="AA17" s="631">
        <v>5</v>
      </c>
      <c r="AB17" s="630" t="s">
        <v>173</v>
      </c>
      <c r="AC17" s="631">
        <v>3</v>
      </c>
      <c r="AD17" s="630" t="s">
        <v>175</v>
      </c>
      <c r="AE17" s="632" t="s">
        <v>176</v>
      </c>
      <c r="AF17" s="633">
        <f t="shared" si="1"/>
        <v>6</v>
      </c>
      <c r="AG17" s="634" t="s">
        <v>177</v>
      </c>
      <c r="AH17" s="635">
        <f t="shared" si="0"/>
        <v>51264</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xr:uid="{00000000-0009-0000-0000-000005000000}"/>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B12:P111 Y12:Y111 AA12:AA111 W12:W111 AC12:AC111" xr:uid="{00000000-0002-0000-0500-000000000000}"/>
    <dataValidation type="list" allowBlank="1" showInputMessage="1" showErrorMessage="1" sqref="T12:T111" xr:uid="{00000000-0002-0000-0500-000001000000}">
      <formula1>"新規,継続"</formula1>
    </dataValidation>
    <dataValidation type="list" imeMode="halfAlpha" allowBlank="1" showInputMessage="1" showErrorMessage="1" sqref="Q12:Q111" xr:uid="{00000000-0002-0000-0500-000002000000}">
      <formula1>"加算Ⅰ,加算Ⅱ,加算Ⅲ"</formula1>
    </dataValidation>
  </dataValidations>
  <pageMargins left="0.39370078740157483" right="0.39370078740157483" top="0.6692913385826772" bottom="0.62992125984251968" header="0.31496062992125984" footer="0.35433070866141736"/>
  <pageSetup paperSize="9" scale="47" fitToHeight="0" orientation="landscape" r:id="rId1"/>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38"/>
  <sheetViews>
    <sheetView zoomScale="70" zoomScaleNormal="70" zoomScaleSheetLayoutView="85" workbookViewId="0"/>
  </sheetViews>
  <sheetFormatPr defaultColWidth="9" defaultRowHeight="13.2"/>
  <cols>
    <col min="1" max="1" width="21.77734375" style="1" customWidth="1"/>
    <col min="2" max="2" width="20.33203125" style="3" customWidth="1"/>
    <col min="3" max="7" width="6" style="3" customWidth="1"/>
    <col min="8" max="8" width="8.6640625" style="40" customWidth="1"/>
    <col min="9" max="9" width="8.44140625" style="40" customWidth="1"/>
    <col min="10" max="10" width="26.88671875" style="40" customWidth="1"/>
    <col min="11" max="11" width="29.44140625" style="40" bestFit="1" customWidth="1"/>
    <col min="12" max="12" width="65.77734375" style="40" customWidth="1"/>
    <col min="13" max="13" width="8.88671875" style="1" customWidth="1"/>
    <col min="14" max="14" width="9.109375" style="1" customWidth="1"/>
    <col min="15" max="16384" width="9" style="1"/>
  </cols>
  <sheetData>
    <row r="1" spans="1:13" ht="13.8" thickBot="1">
      <c r="A1" s="6" t="s">
        <v>453</v>
      </c>
      <c r="B1" s="6"/>
      <c r="C1" s="6"/>
      <c r="D1" s="6"/>
      <c r="E1" s="6"/>
      <c r="F1" s="6"/>
      <c r="G1" s="6"/>
    </row>
    <row r="2" spans="1:13" s="3" customFormat="1" ht="27.75" customHeight="1">
      <c r="A2" s="1334" t="s">
        <v>29</v>
      </c>
      <c r="B2" s="1324"/>
      <c r="C2" s="1331" t="s">
        <v>82</v>
      </c>
      <c r="D2" s="1332"/>
      <c r="E2" s="1332"/>
      <c r="F2" s="1332"/>
      <c r="G2" s="1333"/>
      <c r="H2" s="1320" t="s">
        <v>259</v>
      </c>
      <c r="I2" s="1321"/>
      <c r="J2" s="1321"/>
      <c r="K2" s="1321"/>
      <c r="L2" s="1322"/>
    </row>
    <row r="3" spans="1:13" ht="39" customHeight="1">
      <c r="A3" s="1335"/>
      <c r="B3" s="1336"/>
      <c r="C3" s="1338" t="s">
        <v>83</v>
      </c>
      <c r="D3" s="1340"/>
      <c r="E3" s="1340"/>
      <c r="F3" s="1340"/>
      <c r="G3" s="1339"/>
      <c r="H3" s="1338" t="s">
        <v>80</v>
      </c>
      <c r="I3" s="1339"/>
      <c r="J3" s="1323" t="s">
        <v>202</v>
      </c>
      <c r="K3" s="1324"/>
      <c r="L3" s="1325"/>
    </row>
    <row r="4" spans="1:13" ht="18" customHeight="1">
      <c r="A4" s="1337"/>
      <c r="B4" s="1327"/>
      <c r="C4" s="15" t="s">
        <v>77</v>
      </c>
      <c r="D4" s="16" t="s">
        <v>78</v>
      </c>
      <c r="E4" s="16" t="s">
        <v>79</v>
      </c>
      <c r="F4" s="16"/>
      <c r="G4" s="17"/>
      <c r="H4" s="25" t="s">
        <v>35</v>
      </c>
      <c r="I4" s="24" t="s">
        <v>36</v>
      </c>
      <c r="J4" s="1326"/>
      <c r="K4" s="1327"/>
      <c r="L4" s="1328"/>
    </row>
    <row r="5" spans="1:13" ht="18" customHeight="1">
      <c r="A5" s="1329" t="s">
        <v>30</v>
      </c>
      <c r="B5" s="133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9" t="s">
        <v>20</v>
      </c>
      <c r="B6" s="133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9" t="s">
        <v>260</v>
      </c>
      <c r="B7" s="133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9" t="s">
        <v>349</v>
      </c>
      <c r="B8" s="133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9" t="s">
        <v>31</v>
      </c>
      <c r="B9" s="133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9" t="s">
        <v>21</v>
      </c>
      <c r="B10" s="133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9" t="s">
        <v>350</v>
      </c>
      <c r="B11" s="133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9" t="s">
        <v>351</v>
      </c>
      <c r="B12" s="133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9" t="s">
        <v>22</v>
      </c>
      <c r="B13" s="133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9" t="s">
        <v>352</v>
      </c>
      <c r="B14" s="133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9" t="s">
        <v>353</v>
      </c>
      <c r="B15" s="133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9" t="s">
        <v>24</v>
      </c>
      <c r="B16" s="133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9" t="s">
        <v>354</v>
      </c>
      <c r="B17" s="133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9" t="s">
        <v>25</v>
      </c>
      <c r="B18" s="133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9" t="s">
        <v>23</v>
      </c>
      <c r="B19" s="133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9" t="s">
        <v>355</v>
      </c>
      <c r="B20" s="133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9" t="s">
        <v>26</v>
      </c>
      <c r="B21" s="133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9" t="s">
        <v>356</v>
      </c>
      <c r="B22" s="133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9" t="s">
        <v>27</v>
      </c>
      <c r="B23" s="133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9" t="s">
        <v>357</v>
      </c>
      <c r="B24" s="133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9" t="s">
        <v>32</v>
      </c>
      <c r="B25" s="133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41" t="s">
        <v>358</v>
      </c>
      <c r="B26" s="134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43" t="s">
        <v>328</v>
      </c>
      <c r="B27" s="1344"/>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41" t="s">
        <v>329</v>
      </c>
      <c r="B28" s="1342"/>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9" t="s">
        <v>339</v>
      </c>
      <c r="B29" s="133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9" t="s">
        <v>340</v>
      </c>
      <c r="B30" s="133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9" t="s">
        <v>341</v>
      </c>
      <c r="B31" s="1330"/>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9" t="s">
        <v>342</v>
      </c>
      <c r="B32" s="133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9" t="s">
        <v>343</v>
      </c>
      <c r="B33" s="133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9" t="s">
        <v>344</v>
      </c>
      <c r="B34" s="133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9" t="s">
        <v>345</v>
      </c>
      <c r="B35" s="133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9" t="s">
        <v>346</v>
      </c>
      <c r="B36" s="133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9" t="s">
        <v>347</v>
      </c>
      <c r="B37" s="133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41" t="s">
        <v>348</v>
      </c>
      <c r="B38" s="1342"/>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6"/>
  <sheetViews>
    <sheetView zoomScaleNormal="100" zoomScaleSheetLayoutView="85" workbookViewId="0">
      <selection activeCell="F13" sqref="F13"/>
    </sheetView>
  </sheetViews>
  <sheetFormatPr defaultColWidth="9" defaultRowHeight="13.2"/>
  <cols>
    <col min="1" max="1" width="21.77734375" style="3" customWidth="1"/>
    <col min="2" max="2" width="20.33203125" style="3" customWidth="1"/>
    <col min="3" max="3" width="29.77734375" style="3" customWidth="1"/>
    <col min="4" max="16384" width="9" style="3"/>
  </cols>
  <sheetData>
    <row r="1" spans="1:7" ht="13.8" thickBot="1">
      <c r="A1" s="6" t="s">
        <v>454</v>
      </c>
      <c r="B1" s="6"/>
      <c r="C1" s="6"/>
    </row>
    <row r="2" spans="1:7" ht="27.75" customHeight="1">
      <c r="A2" s="1334" t="s">
        <v>29</v>
      </c>
      <c r="B2" s="1324"/>
      <c r="C2" s="654" t="s">
        <v>361</v>
      </c>
      <c r="E2" s="1331" t="s">
        <v>82</v>
      </c>
      <c r="F2" s="1332"/>
      <c r="G2" s="1332"/>
    </row>
    <row r="3" spans="1:7" ht="18" customHeight="1">
      <c r="A3" s="593" t="s">
        <v>30</v>
      </c>
      <c r="B3" s="594"/>
      <c r="C3" s="655">
        <v>2.4E-2</v>
      </c>
      <c r="E3" s="1338" t="s">
        <v>330</v>
      </c>
      <c r="F3" s="1340"/>
      <c r="G3" s="1340"/>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2022-06-28T09:11:05Z</dcterms:modified>
</cp:coreProperties>
</file>